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 activeTab="2"/>
  </bookViews>
  <sheets>
    <sheet name="SAŽETAK" sheetId="1" r:id="rId1"/>
    <sheet name="Račun ph i rh - ekonomska kl." sheetId="9" r:id="rId2"/>
    <sheet name="Prema izvorima financiranja" sheetId="3" r:id="rId3"/>
    <sheet name="Rashodi prema funkcijskoj kl" sheetId="5" r:id="rId4"/>
    <sheet name="Račun financiranja" sheetId="6" r:id="rId5"/>
    <sheet name="POSEBNI DIO" sheetId="7" r:id="rId6"/>
  </sheets>
  <definedNames>
    <definedName name="_xlnm.Print_Titles" localSheetId="5">'POSEBNI DIO'!$4:$4</definedName>
    <definedName name="_xlnm.Print_Titles" localSheetId="3">'Rashodi prema funkcijskoj kl'!$6:$6</definedName>
    <definedName name="_xlnm.Print_Area" localSheetId="5">'POSEBNI DIO'!$A$1:$J$217</definedName>
    <definedName name="_xlnm.Print_Area" localSheetId="4">'Račun financiranja'!$A$1:$J$22</definedName>
    <definedName name="_xlnm.Print_Area" localSheetId="1">'Račun ph i rh - ekonomska kl.'!$B$1:$L$129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<sst xmlns="http://schemas.openxmlformats.org/spreadsheetml/2006/main" count="562" uniqueCount="247">
  <si>
    <t>GODIŠNJI IZVJEŠTAJ O IZVRŠENJU FINANCIJSKOG PLANA                                                                                                           DOMA ZA STARIJE I NEMOĆNE OSOBE SPLIT ZA 2024. GODINU</t>
  </si>
  <si>
    <t>I. OPĆI DIO</t>
  </si>
  <si>
    <t>A) SAŽETAK RAČUNA PRIHODA I RASHODA</t>
  </si>
  <si>
    <t>EUR</t>
  </si>
  <si>
    <t>Izvršenje         01-12/2023.</t>
  </si>
  <si>
    <t>Izvorni plan 2024.</t>
  </si>
  <si>
    <t xml:space="preserve">Tekući plan 2024. </t>
  </si>
  <si>
    <t>Ostvarenje / Izvršenje         01-12/2024.</t>
  </si>
  <si>
    <t>INDEKS 2024/2023.</t>
  </si>
  <si>
    <t>INDEKS Izvršenje/Plan 2024.</t>
  </si>
  <si>
    <t>6=5/2*100</t>
  </si>
  <si>
    <t>7=5/4*100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</si>
  <si>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</si>
  <si>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</si>
  <si>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</si>
  <si>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</si>
  <si>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</si>
  <si>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</si>
  <si>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</si>
  <si>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-</t>
  </si>
  <si>
    <t>B) 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</si>
  <si>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</si>
  <si>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</si>
  <si>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</si>
  <si>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</si>
  <si>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</si>
  <si>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>,</t>
  </si>
  <si>
    <t xml:space="preserve"> RAČUN PRIHODA I RASHODA </t>
  </si>
  <si>
    <t xml:space="preserve">GODIŠNJI IZVJEŠTAJ O PRIHODIMA I RASHODIMA PREMA EKONOMSKOJ KLASIFIKACIJI </t>
  </si>
  <si>
    <t>BROJČANA OZNAKA I NAZIV</t>
  </si>
  <si>
    <t>Ostvarenje / Izvršenje                  01-12/2024.</t>
  </si>
  <si>
    <t>UKUPNO PRIHODI</t>
  </si>
  <si>
    <t>Prihodi poslovanja</t>
  </si>
  <si>
    <t>Pomoći iz inozemstva i od subjekata unutar općeg proračuna</t>
  </si>
  <si>
    <t>Pomoći proračunskim korisnicima iz proračuna
koji im nije nadležan</t>
  </si>
  <si>
    <t>Tekuće pomoći proračunskim korisnicima iz
proračuna koji im nije nadležan</t>
  </si>
  <si>
    <t>Prijenosi između korisnika istog proračuna</t>
  </si>
  <si>
    <t>Tekući prijenosi između proračunskih korisnika istog proračuna</t>
  </si>
  <si>
    <t>Prihodi od imovine</t>
  </si>
  <si>
    <t>Prihodi od financijske imovine</t>
  </si>
  <si>
    <t>Kamate na oročena sredstva i depozite po
viđenju</t>
  </si>
  <si>
    <t>Prihod od dividendi</t>
  </si>
  <si>
    <t>Prihodi od upravnih i administrativnih pristojbi,
pristojbi po posebnim propisima i naknada</t>
  </si>
  <si>
    <t>Prihodi po posebnim propisima</t>
  </si>
  <si>
    <t>Ostali nespomenuti prihodi</t>
  </si>
  <si>
    <t>Prihodi od prodaje proizvoda i robe te pruženih usluga i prihodi od donacija</t>
  </si>
  <si>
    <t>Prihodi koje proračuni i proračunski korisnici ostvare obavljanjem poslova na tržištu (vlastiti prihodi)</t>
  </si>
  <si>
    <t>Prihodi od pruženih usluga</t>
  </si>
  <si>
    <t>Donacije od pravnih i fizičkih osoba izvan općeg
proračuna</t>
  </si>
  <si>
    <t>Tekuće donacije</t>
  </si>
  <si>
    <t>Kapitalne donacije</t>
  </si>
  <si>
    <t>Prihodi iz nadležnog proračuna i od HZZO-a temeljem ugovornih obveza</t>
  </si>
  <si>
    <t>Prihodi iz proračuna za financiranje redovne
djelatnosti proračunskih korisnika</t>
  </si>
  <si>
    <t>Prihodi iz nadležnog proračuna za financiranje rashoda poslovanja</t>
  </si>
  <si>
    <t>Prihodi iz nadležnog proračuna za nabavu nefinancijske imovine</t>
  </si>
  <si>
    <t>Ostvarenje / Izvršenje                01-12/2024.</t>
  </si>
  <si>
    <t>Rezultat poslovanja</t>
  </si>
  <si>
    <t>Višak/manjak prihoda</t>
  </si>
  <si>
    <t>Višak prihoda</t>
  </si>
  <si>
    <t>UKUPNO PRIHODI + VIŠAK ZA POKRIĆE RASHODA</t>
  </si>
  <si>
    <t>UKUPNO RASHODI</t>
  </si>
  <si>
    <t>Rashodi poslovanja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</si>
  <si>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</si>
  <si>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</si>
  <si>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</si>
  <si>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</si>
  <si>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</si>
  <si>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</si>
  <si>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</si>
  <si>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</si>
  <si>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Doprinosi za zapošljavanje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</si>
  <si>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</si>
  <si>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</si>
  <si>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</si>
  <si>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</si>
  <si>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</si>
  <si>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</si>
  <si>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</si>
  <si>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</si>
  <si>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</si>
  <si>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</si>
  <si>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</si>
  <si>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</si>
  <si>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</si>
  <si>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</si>
  <si>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</si>
  <si>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</si>
  <si>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</si>
  <si>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</si>
  <si>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</si>
  <si>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</si>
  <si>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</si>
  <si>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</si>
  <si>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</si>
  <si>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</si>
  <si>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</si>
  <si>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</si>
  <si>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</si>
  <si>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</si>
  <si>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</si>
  <si>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</si>
  <si>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</si>
  <si>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</si>
  <si>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</si>
  <si>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Financijski rashodi</t>
  </si>
  <si>
    <t xml:space="preserve">Ostali financijski rashodi 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</si>
  <si>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</si>
  <si>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</si>
  <si>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</si>
  <si>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</si>
  <si>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>Naknade građanima i kućanstvima na temelju osiguranja i druge naknade</t>
  </si>
  <si>
    <t xml:space="preserve">Ostale naknade građanima i kućanstvima iz proračuna </t>
  </si>
  <si>
    <t xml:space="preserve">Naknade građanima i kućanstvima u novcu </t>
  </si>
  <si>
    <t>Rashodi za nabavu nefinancijske imovine</t>
  </si>
  <si>
    <t>Rashodi za nabavu neproizvedene dugotrajne imovine</t>
  </si>
  <si>
    <t>Nematerijalna imovina</t>
  </si>
  <si>
    <t>Patenti</t>
  </si>
  <si>
    <t>Koncesije</t>
  </si>
  <si>
    <t>Licence</t>
  </si>
  <si>
    <t>Ostala prava</t>
  </si>
  <si>
    <t>Goodwill</t>
  </si>
  <si>
    <t>Ostala nematerijalna imovina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</si>
  <si>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</si>
  <si>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</si>
  <si>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</si>
  <si>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</si>
  <si>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</si>
  <si>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</si>
  <si>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</si>
  <si>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</si>
  <si>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Prijevozna sredstva</t>
  </si>
  <si>
    <t>Prijevozna sredstva u cestovnom prometu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</si>
  <si>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</si>
  <si>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</si>
  <si>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</si>
  <si>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</si>
  <si>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>Dodatna ulaganja na postrojenjima i opremi</t>
  </si>
  <si>
    <t>Dodatna ulaganja za ostalu nefinancijsku imovinu</t>
  </si>
  <si>
    <t>UKUPNO RASHODI + VIŠAK ZA POKRIĆE RASHODA</t>
  </si>
  <si>
    <t>GODIŠNJI IZVJEŠTAJ O PRIHODIMA I RASHODIMA PREMA IZVORIMA FINANCIRANJA</t>
  </si>
  <si>
    <t>Izvor</t>
  </si>
  <si>
    <t>Naziv prihoda</t>
  </si>
  <si>
    <t>UKUPNI PRIHODI</t>
  </si>
  <si>
    <t>1 Opći prihodi i primici</t>
  </si>
  <si>
    <t>Prihodi za posebne namjene - Decentralizacija</t>
  </si>
  <si>
    <t>11L</t>
  </si>
  <si>
    <t>Opći prihodi i primici</t>
  </si>
  <si>
    <t>Opći prihodi i primici - prenesena sredstva</t>
  </si>
  <si>
    <t>3 Vlastiti prihodi</t>
  </si>
  <si>
    <t>Vlastiti prihodi PK</t>
  </si>
  <si>
    <t>4 Prihodi za posebne namjene</t>
  </si>
  <si>
    <t>Prihodi za posebne namjene proračunskih korisnika</t>
  </si>
  <si>
    <t>5 Pomoći</t>
  </si>
  <si>
    <t>Pomoći proračunskim korisnicima SDŽ</t>
  </si>
  <si>
    <t>6 Donacije</t>
  </si>
  <si>
    <t>Donacije proračunskim korisnicima SDŽ</t>
  </si>
  <si>
    <t>VIŠAK KORIŠTEN ZA POKRIĆE RASHODA</t>
  </si>
  <si>
    <t>Prihodi za posebne namjene - višak preneseni</t>
  </si>
  <si>
    <t>Vlastiti prihodi PK - višak preneseni</t>
  </si>
  <si>
    <t>Donacije proračunskim korisnicima - višak preneseni</t>
  </si>
  <si>
    <t>UKUPNI RASHODI</t>
  </si>
  <si>
    <t>Opći prihodi i primici - prensesena sredstva</t>
  </si>
  <si>
    <t>Donacije proračunskim korisnicima</t>
  </si>
  <si>
    <t xml:space="preserve">A. RAČUN PRIHODA I RASHODA </t>
  </si>
  <si>
    <t>RASHODI PREMA FUNKCIJSKOJ KLASIFIKACIJI</t>
  </si>
  <si>
    <t>05 Zaštita okoliša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</si>
  <si>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</si>
  <si>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</si>
  <si>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</si>
  <si>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</si>
  <si>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</si>
  <si>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</si>
  <si>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</si>
  <si>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</si>
  <si>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</si>
  <si>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</si>
  <si>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…</t>
  </si>
  <si>
    <t xml:space="preserve"> RAČUN FINANCIRANJA</t>
  </si>
  <si>
    <t xml:space="preserve">GODIŠNJI IZVJEŠTAJ RAČUNA FINANCIRANJA PREMA EKONOMSKOJ KLASIFIKACIJI </t>
  </si>
  <si>
    <t>Razred</t>
  </si>
  <si>
    <t>Skupina</t>
  </si>
  <si>
    <t>Naziv</t>
  </si>
  <si>
    <t>Primici od financijske imovine i zaduživanja</t>
  </si>
  <si>
    <t>Primljeni povrati glavnica danih zajmova i depozita</t>
  </si>
  <si>
    <t>3.2.</t>
  </si>
  <si>
    <t>Primici od zaduživanja</t>
  </si>
  <si>
    <t>8.2.</t>
  </si>
  <si>
    <t>Namjenski primici od zaduživanja proračunski korisnici</t>
  </si>
  <si>
    <t>Izdaci za financijsku imovinu i otplate zajmova</t>
  </si>
  <si>
    <t>Izdaci za otplatu glavnice primljenih kredita i zajmova</t>
  </si>
  <si>
    <t>1.1.</t>
  </si>
  <si>
    <t>4.4.</t>
  </si>
  <si>
    <t>4.8.</t>
  </si>
  <si>
    <t>5.3.</t>
  </si>
  <si>
    <t xml:space="preserve">Pomoći EU </t>
  </si>
  <si>
    <t>5.4.</t>
  </si>
  <si>
    <t>5.5.</t>
  </si>
  <si>
    <t>Pomoći EU za PK</t>
  </si>
  <si>
    <t>6.2.</t>
  </si>
  <si>
    <t>7.2.</t>
  </si>
  <si>
    <t>Prihodi od prodaje nefinancijske imovine PK</t>
  </si>
  <si>
    <t>II. POSEBNI DIO</t>
  </si>
  <si>
    <t>GODIŠNJI IZVJEŠTAJ PO PROGRAMSKOJ KLASIFIKACIJI</t>
  </si>
  <si>
    <t>Šifra</t>
  </si>
  <si>
    <t xml:space="preserve">Naziv </t>
  </si>
  <si>
    <t>PROGRAM 3030</t>
  </si>
  <si>
    <t>Skrb o starijim i nemoćnim osobama</t>
  </si>
  <si>
    <t>Aktivnost A303001</t>
  </si>
  <si>
    <t>Rashodi djelatnosti</t>
  </si>
  <si>
    <t>Izvor financiranja 1.1.1</t>
  </si>
  <si>
    <t>Naknade građanima i kućanstvima ….</t>
  </si>
  <si>
    <t>Izvor financiranja 1.1.2</t>
  </si>
  <si>
    <t>Izvor financiranja 4.4.1</t>
  </si>
  <si>
    <t>Prihodi za posebne namjene -Decentralizacija</t>
  </si>
  <si>
    <t>službena putovanja</t>
  </si>
  <si>
    <t>Tečajevi i stručni ispiti</t>
  </si>
  <si>
    <t>Naknade i pristojbe</t>
  </si>
  <si>
    <t>Izvor financiranja 3.2.1</t>
  </si>
  <si>
    <t>Naknade kućanstvima</t>
  </si>
  <si>
    <t>Izvor financiranja 4.8.1</t>
  </si>
  <si>
    <t>Prihodi za posebne namjene PK</t>
  </si>
  <si>
    <t xml:space="preserve">Upravna vijeća </t>
  </si>
  <si>
    <t>Izvor financiranja 4.8.2</t>
  </si>
  <si>
    <t>Izvor financiranja 5.4.1</t>
  </si>
  <si>
    <t>Pomoći PK</t>
  </si>
  <si>
    <t>Doprinos za zdravstveno osiguranje</t>
  </si>
  <si>
    <t>Izvor financiranja 6.2.1</t>
  </si>
  <si>
    <t>Donacije PK</t>
  </si>
  <si>
    <t>Aktivnost A303002</t>
  </si>
  <si>
    <t>Izgradnja i uređenje objekata te nabava i održavanje o.</t>
  </si>
  <si>
    <t>Rashodi za nabavu proizvedene dugotrajne imovine</t>
  </si>
  <si>
    <t>radio i tv prijemnici</t>
  </si>
  <si>
    <t>Izvor financiranja 3.2.2</t>
  </si>
  <si>
    <t>Vlastiti prihodi PK - prenesena sredstva</t>
  </si>
  <si>
    <t>Prihodi za posebne namjene PK - prenesena sredstva</t>
  </si>
  <si>
    <t>Izvor financiranja 6.2.2</t>
  </si>
  <si>
    <t>Donacije</t>
  </si>
  <si>
    <t>Aktivnost A303003</t>
  </si>
  <si>
    <t>Hitne intervencije</t>
  </si>
  <si>
    <t>dodatna ulaganja na postrojenjima i opremi</t>
  </si>
  <si>
    <t>dodatna ulaganja na ostalu nef. Imovinu</t>
  </si>
  <si>
    <t>Aktivnost A303004</t>
  </si>
  <si>
    <t>Izvor financiranja 1.1.1.</t>
  </si>
  <si>
    <t>Upravna vijeća DZSN</t>
  </si>
  <si>
    <t>Kapitalni projekt K303001</t>
  </si>
  <si>
    <t>Naknade za rad predstavničkih i izvršnih tijela</t>
  </si>
  <si>
    <t>Instaliranje solarnih fotonaponskih elektrana na DZSN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</si>
</sst>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51">
    <font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2"/>
      <color theme="1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238"/>
      <scheme val="minor"/>
    </font>
    <font>
      <b/>
      <sz val="8"/>
      <color indexed="8"/>
      <name val="Arial"/>
      <charset val="238"/>
    </font>
    <font>
      <b/>
      <i/>
      <sz val="10"/>
      <color indexed="8"/>
      <name val="Arial"/>
      <charset val="238"/>
    </font>
    <font>
      <sz val="10"/>
      <name val="Arial"/>
      <charset val="238"/>
    </font>
    <font>
      <b/>
      <sz val="10"/>
      <color theme="1"/>
      <name val="Arial"/>
      <charset val="238"/>
    </font>
    <font>
      <sz val="11"/>
      <color theme="0"/>
      <name val="Calibri"/>
      <charset val="238"/>
      <scheme val="minor"/>
    </font>
    <font>
      <b/>
      <sz val="10"/>
      <name val="Arial"/>
      <charset val="238"/>
    </font>
    <font>
      <i/>
      <sz val="10"/>
      <color indexed="8"/>
      <name val="Arial"/>
      <charset val="238"/>
    </font>
    <font>
      <i/>
      <sz val="10"/>
      <name val="Arial"/>
      <charset val="238"/>
    </font>
    <font>
      <sz val="10"/>
      <color theme="1"/>
      <name val="Arial"/>
      <charset val="238"/>
    </font>
    <font>
      <b/>
      <sz val="10"/>
      <color rgb="FF000000"/>
      <name val="Arial"/>
      <charset val="238"/>
    </font>
    <font>
      <i/>
      <sz val="10"/>
      <color rgb="FF000000"/>
      <name val="Arial"/>
      <charset val="238"/>
    </font>
    <font>
      <b/>
      <i/>
      <sz val="10"/>
      <color rgb="FF000000"/>
      <name val="Arial"/>
      <charset val="238"/>
    </font>
    <font>
      <i/>
      <sz val="10"/>
      <color theme="1"/>
      <name val="Arial"/>
      <charset val="238"/>
    </font>
    <font>
      <b/>
      <i/>
      <sz val="10"/>
      <color theme="1"/>
      <name val="Arial"/>
      <charset val="238"/>
    </font>
    <font>
      <b/>
      <i/>
      <sz val="10"/>
      <name val="Arial"/>
      <charset val="238"/>
    </font>
    <font>
      <b/>
      <i/>
      <sz val="9"/>
      <color theme="1"/>
      <name val="Arial"/>
      <charset val="238"/>
    </font>
    <font>
      <sz val="11"/>
      <color theme="1"/>
      <name val="Arial"/>
      <charset val="238"/>
    </font>
    <font>
      <sz val="12"/>
      <color theme="1"/>
      <name val="Calibri"/>
      <charset val="238"/>
      <scheme val="minor"/>
    </font>
    <font>
      <sz val="14"/>
      <color indexed="8"/>
      <name val="Arial"/>
      <charset val="238"/>
    </font>
    <font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1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17" applyNumberFormat="0" applyAlignment="0" applyProtection="0">
      <alignment vertical="center"/>
    </xf>
    <xf numFmtId="0" fontId="40" fillId="13" borderId="18" applyNumberFormat="0" applyAlignment="0" applyProtection="0">
      <alignment vertical="center"/>
    </xf>
    <xf numFmtId="0" fontId="41" fillId="13" borderId="17" applyNumberFormat="0" applyAlignment="0" applyProtection="0">
      <alignment vertical="center"/>
    </xf>
    <xf numFmtId="0" fontId="42" fillId="14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50" fillId="0" borderId="0"/>
  </cellStyleXfs>
  <cellXfs count="2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4" fontId="8" fillId="4" borderId="3" xfId="0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4" fontId="8" fillId="5" borderId="3" xfId="0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4" fontId="11" fillId="6" borderId="3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left" vertical="center" wrapText="1"/>
    </xf>
    <xf numFmtId="4" fontId="8" fillId="7" borderId="3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/>
    </xf>
    <xf numFmtId="4" fontId="7" fillId="2" borderId="4" xfId="0" applyNumberFormat="1" applyFont="1" applyFill="1" applyBorder="1" applyAlignment="1">
      <alignment horizontal="right"/>
    </xf>
    <xf numFmtId="0" fontId="8" fillId="7" borderId="1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left" vertical="center" wrapText="1" indent="1"/>
    </xf>
    <xf numFmtId="0" fontId="8" fillId="7" borderId="3" xfId="0" applyFont="1" applyFill="1" applyBorder="1" applyAlignment="1">
      <alignment horizontal="left" vertical="center" wrapText="1" indent="1"/>
    </xf>
    <xf numFmtId="4" fontId="7" fillId="2" borderId="3" xfId="0" applyNumberFormat="1" applyFont="1" applyFill="1" applyBorder="1" applyAlignment="1">
      <alignment horizontal="right" vertical="center" wrapText="1"/>
    </xf>
    <xf numFmtId="4" fontId="7" fillId="2" borderId="5" xfId="0" applyNumberFormat="1" applyFont="1" applyFill="1" applyBorder="1" applyAlignment="1">
      <alignment horizontal="right"/>
    </xf>
    <xf numFmtId="4" fontId="7" fillId="2" borderId="6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" fontId="8" fillId="6" borderId="3" xfId="0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4" fontId="8" fillId="2" borderId="3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3" fillId="0" borderId="7" xfId="0" applyFont="1" applyBorder="1" applyAlignment="1">
      <alignment horizontal="right"/>
    </xf>
    <xf numFmtId="0" fontId="14" fillId="0" borderId="0" xfId="0" applyFont="1"/>
    <xf numFmtId="4" fontId="0" fillId="0" borderId="0" xfId="0" applyNumberFormat="1"/>
    <xf numFmtId="4" fontId="2" fillId="0" borderId="0" xfId="0" applyNumberFormat="1" applyFont="1"/>
    <xf numFmtId="4" fontId="7" fillId="7" borderId="3" xfId="0" applyNumberFormat="1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left" vertical="center"/>
    </xf>
    <xf numFmtId="0" fontId="0" fillId="0" borderId="4" xfId="0" applyBorder="1"/>
    <xf numFmtId="4" fontId="7" fillId="2" borderId="3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/>
    </xf>
    <xf numFmtId="4" fontId="11" fillId="7" borderId="3" xfId="0" applyNumberFormat="1" applyFont="1" applyFill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left" vertical="center" wrapText="1" indent="1"/>
    </xf>
    <xf numFmtId="0" fontId="8" fillId="2" borderId="9" xfId="0" applyFont="1" applyFill="1" applyBorder="1" applyAlignment="1">
      <alignment horizontal="left" vertical="center" wrapText="1" indent="1"/>
    </xf>
    <xf numFmtId="0" fontId="12" fillId="2" borderId="10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 wrapText="1" indent="1"/>
    </xf>
    <xf numFmtId="0" fontId="8" fillId="2" borderId="7" xfId="0" applyFont="1" applyFill="1" applyBorder="1" applyAlignment="1">
      <alignment horizontal="left" vertical="center" wrapText="1" indent="1"/>
    </xf>
    <xf numFmtId="0" fontId="12" fillId="2" borderId="12" xfId="0" applyFont="1" applyFill="1" applyBorder="1" applyAlignment="1">
      <alignment horizontal="left" vertical="center"/>
    </xf>
    <xf numFmtId="4" fontId="8" fillId="7" borderId="4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 vertical="center" wrapText="1" indent="1"/>
    </xf>
    <xf numFmtId="0" fontId="7" fillId="7" borderId="2" xfId="0" applyFont="1" applyFill="1" applyBorder="1" applyAlignment="1">
      <alignment horizontal="left" vertical="center" wrapText="1" indent="1"/>
    </xf>
    <xf numFmtId="0" fontId="7" fillId="7" borderId="3" xfId="0" applyFont="1" applyFill="1" applyBorder="1" applyAlignment="1">
      <alignment horizontal="left" vertical="center" wrapText="1" indent="1"/>
    </xf>
    <xf numFmtId="4" fontId="8" fillId="7" borderId="3" xfId="0" applyNumberFormat="1" applyFont="1" applyFill="1" applyBorder="1" applyAlignment="1">
      <alignment horizontal="right"/>
    </xf>
    <xf numFmtId="58" fontId="11" fillId="6" borderId="1" xfId="0" applyNumberFormat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 vertical="center" wrapText="1"/>
    </xf>
    <xf numFmtId="4" fontId="7" fillId="6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5" fillId="2" borderId="4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3" fontId="16" fillId="2" borderId="4" xfId="0" applyNumberFormat="1" applyFont="1" applyFill="1" applyBorder="1" applyAlignment="1">
      <alignment horizontal="right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3" fontId="7" fillId="2" borderId="4" xfId="0" applyNumberFormat="1" applyFont="1" applyFill="1" applyBorder="1" applyAlignment="1">
      <alignment horizontal="right" wrapText="1"/>
    </xf>
    <xf numFmtId="0" fontId="18" fillId="0" borderId="0" xfId="0" applyFont="1"/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4" fontId="15" fillId="2" borderId="4" xfId="0" applyNumberFormat="1" applyFont="1" applyFill="1" applyBorder="1" applyAlignment="1">
      <alignment vertical="center" wrapText="1"/>
    </xf>
    <xf numFmtId="0" fontId="19" fillId="0" borderId="4" xfId="49" applyFont="1" applyBorder="1" applyAlignment="1">
      <alignment horizontal="left" vertical="center" wrapText="1"/>
    </xf>
    <xf numFmtId="0" fontId="19" fillId="0" borderId="4" xfId="49" applyFont="1" applyBorder="1" applyAlignment="1">
      <alignment vertical="center" wrapText="1"/>
    </xf>
    <xf numFmtId="3" fontId="7" fillId="2" borderId="4" xfId="0" applyNumberFormat="1" applyFont="1" applyFill="1" applyBorder="1"/>
    <xf numFmtId="4" fontId="19" fillId="0" borderId="4" xfId="49" applyNumberFormat="1" applyFont="1" applyBorder="1" applyAlignment="1">
      <alignment vertical="center" wrapText="1"/>
    </xf>
    <xf numFmtId="0" fontId="20" fillId="0" borderId="4" xfId="49" applyFont="1" applyBorder="1" applyAlignment="1">
      <alignment horizontal="left" vertical="center" wrapText="1"/>
    </xf>
    <xf numFmtId="0" fontId="20" fillId="0" borderId="4" xfId="49" applyFont="1" applyBorder="1" applyAlignment="1">
      <alignment vertical="center" wrapText="1"/>
    </xf>
    <xf numFmtId="0" fontId="3" fillId="0" borderId="4" xfId="0" applyFont="1" applyBorder="1"/>
    <xf numFmtId="4" fontId="20" fillId="0" borderId="4" xfId="49" applyNumberFormat="1" applyFont="1" applyBorder="1" applyAlignment="1">
      <alignment vertical="center" wrapText="1"/>
    </xf>
    <xf numFmtId="4" fontId="8" fillId="2" borderId="4" xfId="0" applyNumberFormat="1" applyFont="1" applyFill="1" applyBorder="1" applyAlignment="1">
      <alignment horizontal="right"/>
    </xf>
    <xf numFmtId="4" fontId="17" fillId="2" borderId="4" xfId="0" applyNumberFormat="1" applyFont="1" applyFill="1" applyBorder="1" applyAlignment="1">
      <alignment vertical="center" wrapText="1"/>
    </xf>
    <xf numFmtId="0" fontId="21" fillId="0" borderId="4" xfId="49" applyFont="1" applyBorder="1" applyAlignment="1">
      <alignment horizontal="right" vertical="center" wrapText="1"/>
    </xf>
    <xf numFmtId="0" fontId="9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3" fillId="3" borderId="4" xfId="0" applyFont="1" applyFill="1" applyBorder="1"/>
    <xf numFmtId="4" fontId="13" fillId="3" borderId="4" xfId="0" applyNumberFormat="1" applyFont="1" applyFill="1" applyBorder="1"/>
    <xf numFmtId="2" fontId="13" fillId="3" borderId="4" xfId="0" applyNumberFormat="1" applyFont="1" applyFill="1" applyBorder="1" applyAlignment="1">
      <alignment horizontal="right"/>
    </xf>
    <xf numFmtId="0" fontId="13" fillId="6" borderId="4" xfId="0" applyFont="1" applyFill="1" applyBorder="1" applyAlignment="1">
      <alignment horizontal="left"/>
    </xf>
    <xf numFmtId="0" fontId="13" fillId="6" borderId="4" xfId="0" applyFont="1" applyFill="1" applyBorder="1"/>
    <xf numFmtId="4" fontId="13" fillId="6" borderId="4" xfId="0" applyNumberFormat="1" applyFont="1" applyFill="1" applyBorder="1"/>
    <xf numFmtId="2" fontId="13" fillId="6" borderId="4" xfId="0" applyNumberFormat="1" applyFont="1" applyFill="1" applyBorder="1" applyAlignment="1">
      <alignment horizontal="right"/>
    </xf>
    <xf numFmtId="0" fontId="22" fillId="0" borderId="4" xfId="0" applyFont="1" applyBorder="1" applyAlignment="1">
      <alignment horizontal="left"/>
    </xf>
    <xf numFmtId="0" fontId="22" fillId="0" borderId="4" xfId="0" applyFont="1" applyBorder="1"/>
    <xf numFmtId="4" fontId="22" fillId="0" borderId="4" xfId="0" applyNumberFormat="1" applyFont="1" applyBorder="1"/>
    <xf numFmtId="2" fontId="22" fillId="0" borderId="4" xfId="0" applyNumberFormat="1" applyFont="1" applyBorder="1" applyAlignment="1">
      <alignment horizontal="right"/>
    </xf>
    <xf numFmtId="16" fontId="22" fillId="0" borderId="4" xfId="0" applyNumberFormat="1" applyFont="1" applyBorder="1" applyAlignment="1">
      <alignment horizontal="left"/>
    </xf>
    <xf numFmtId="0" fontId="18" fillId="6" borderId="4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4" xfId="0" applyFont="1" applyBorder="1"/>
    <xf numFmtId="4" fontId="13" fillId="0" borderId="4" xfId="0" applyNumberFormat="1" applyFont="1" applyBorder="1"/>
    <xf numFmtId="2" fontId="13" fillId="0" borderId="4" xfId="0" applyNumberFormat="1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22" fillId="0" borderId="2" xfId="0" applyFont="1" applyBorder="1"/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" fontId="15" fillId="3" borderId="4" xfId="0" applyNumberFormat="1" applyFont="1" applyFill="1" applyBorder="1" applyAlignment="1">
      <alignment vertical="center"/>
    </xf>
    <xf numFmtId="2" fontId="23" fillId="3" borderId="4" xfId="0" applyNumberFormat="1" applyFont="1" applyFill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3" fillId="3" borderId="4" xfId="0" applyFont="1" applyFill="1" applyBorder="1" applyAlignment="1">
      <alignment horizontal="left"/>
    </xf>
    <xf numFmtId="4" fontId="17" fillId="2" borderId="4" xfId="0" applyNumberFormat="1" applyFont="1" applyFill="1" applyBorder="1" applyAlignment="1">
      <alignment horizontal="right" vertical="center"/>
    </xf>
    <xf numFmtId="2" fontId="17" fillId="2" borderId="4" xfId="0" applyNumberFormat="1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8" fillId="2" borderId="7" xfId="0" applyFont="1" applyFill="1" applyBorder="1" applyAlignment="1">
      <alignment horizontal="right" wrapText="1"/>
    </xf>
    <xf numFmtId="0" fontId="8" fillId="3" borderId="2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left" vertical="center" wrapText="1"/>
    </xf>
    <xf numFmtId="4" fontId="8" fillId="8" borderId="4" xfId="0" applyNumberFormat="1" applyFont="1" applyFill="1" applyBorder="1"/>
    <xf numFmtId="0" fontId="15" fillId="9" borderId="4" xfId="0" applyFont="1" applyFill="1" applyBorder="1" applyAlignment="1">
      <alignment horizontal="left" vertical="center" wrapText="1"/>
    </xf>
    <xf numFmtId="4" fontId="13" fillId="9" borderId="4" xfId="0" applyNumberFormat="1" applyFont="1" applyFill="1" applyBorder="1"/>
    <xf numFmtId="0" fontId="24" fillId="7" borderId="4" xfId="0" applyFont="1" applyFill="1" applyBorder="1" applyAlignment="1">
      <alignment horizontal="left" vertical="center"/>
    </xf>
    <xf numFmtId="0" fontId="24" fillId="7" borderId="4" xfId="0" applyFont="1" applyFill="1" applyBorder="1" applyAlignment="1">
      <alignment horizontal="left" vertical="center" wrapText="1"/>
    </xf>
    <xf numFmtId="4" fontId="23" fillId="7" borderId="4" xfId="0" applyNumberFormat="1" applyFont="1" applyFill="1" applyBorder="1"/>
    <xf numFmtId="4" fontId="11" fillId="7" borderId="4" xfId="0" applyNumberFormat="1" applyFont="1" applyFill="1" applyBorder="1" applyAlignment="1">
      <alignment horizontal="right"/>
    </xf>
    <xf numFmtId="0" fontId="15" fillId="9" borderId="4" xfId="0" applyFont="1" applyFill="1" applyBorder="1" applyAlignment="1">
      <alignment horizontal="left" vertical="center"/>
    </xf>
    <xf numFmtId="0" fontId="24" fillId="9" borderId="4" xfId="0" applyFont="1" applyFill="1" applyBorder="1" applyAlignment="1">
      <alignment horizontal="left" vertical="center"/>
    </xf>
    <xf numFmtId="4" fontId="18" fillId="2" borderId="4" xfId="0" applyNumberFormat="1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right"/>
    </xf>
    <xf numFmtId="0" fontId="24" fillId="2" borderId="4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right"/>
    </xf>
    <xf numFmtId="4" fontId="8" fillId="8" borderId="4" xfId="0" applyNumberFormat="1" applyFont="1" applyFill="1" applyBorder="1" applyAlignment="1">
      <alignment horizontal="right"/>
    </xf>
    <xf numFmtId="0" fontId="15" fillId="10" borderId="4" xfId="0" applyFont="1" applyFill="1" applyBorder="1" applyAlignment="1">
      <alignment horizontal="left" vertical="center" wrapText="1"/>
    </xf>
    <xf numFmtId="4" fontId="8" fillId="10" borderId="4" xfId="0" applyNumberFormat="1" applyFont="1" applyFill="1" applyBorder="1" applyAlignment="1">
      <alignment horizontal="right"/>
    </xf>
    <xf numFmtId="49" fontId="25" fillId="7" borderId="13" xfId="0" applyNumberFormat="1" applyFont="1" applyFill="1" applyBorder="1" applyAlignment="1">
      <alignment horizontal="left" vertical="top" wrapText="1"/>
    </xf>
    <xf numFmtId="0" fontId="15" fillId="10" borderId="4" xfId="0" applyFont="1" applyFill="1" applyBorder="1" applyAlignment="1">
      <alignment horizontal="left" vertical="center"/>
    </xf>
    <xf numFmtId="0" fontId="24" fillId="10" borderId="4" xfId="0" applyFont="1" applyFill="1" applyBorder="1" applyAlignment="1">
      <alignment horizontal="left" vertical="center"/>
    </xf>
    <xf numFmtId="2" fontId="10" fillId="3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2" fontId="13" fillId="8" borderId="4" xfId="0" applyNumberFormat="1" applyFont="1" applyFill="1" applyBorder="1" applyAlignment="1">
      <alignment horizontal="center"/>
    </xf>
    <xf numFmtId="4" fontId="13" fillId="8" borderId="4" xfId="0" applyNumberFormat="1" applyFont="1" applyFill="1" applyBorder="1" applyAlignment="1">
      <alignment horizontal="center"/>
    </xf>
    <xf numFmtId="2" fontId="13" fillId="9" borderId="4" xfId="0" applyNumberFormat="1" applyFont="1" applyFill="1" applyBorder="1" applyAlignment="1">
      <alignment horizontal="center"/>
    </xf>
    <xf numFmtId="4" fontId="13" fillId="9" borderId="4" xfId="0" applyNumberFormat="1" applyFont="1" applyFill="1" applyBorder="1" applyAlignment="1">
      <alignment horizontal="center"/>
    </xf>
    <xf numFmtId="2" fontId="23" fillId="7" borderId="4" xfId="0" applyNumberFormat="1" applyFont="1" applyFill="1" applyBorder="1" applyAlignment="1">
      <alignment horizontal="center"/>
    </xf>
    <xf numFmtId="4" fontId="23" fillId="7" borderId="4" xfId="0" applyNumberFormat="1" applyFont="1" applyFill="1" applyBorder="1" applyAlignment="1">
      <alignment horizont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2" fontId="13" fillId="7" borderId="4" xfId="0" applyNumberFormat="1" applyFont="1" applyFill="1" applyBorder="1" applyAlignment="1">
      <alignment horizontal="center"/>
    </xf>
    <xf numFmtId="4" fontId="13" fillId="7" borderId="4" xfId="0" applyNumberFormat="1" applyFont="1" applyFill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4" fontId="18" fillId="2" borderId="4" xfId="0" applyNumberFormat="1" applyFont="1" applyFill="1" applyBorder="1" applyAlignment="1">
      <alignment horizontal="center"/>
    </xf>
    <xf numFmtId="4" fontId="18" fillId="0" borderId="0" xfId="0" applyNumberFormat="1" applyFont="1"/>
    <xf numFmtId="2" fontId="18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22" fillId="0" borderId="4" xfId="0" applyNumberFormat="1" applyFont="1" applyBorder="1" applyAlignment="1">
      <alignment horizontal="center"/>
    </xf>
    <xf numFmtId="2" fontId="13" fillId="3" borderId="4" xfId="0" applyNumberFormat="1" applyFont="1" applyFill="1" applyBorder="1" applyAlignment="1">
      <alignment horizontal="center"/>
    </xf>
    <xf numFmtId="4" fontId="13" fillId="3" borderId="4" xfId="0" applyNumberFormat="1" applyFont="1" applyFill="1" applyBorder="1" applyAlignment="1">
      <alignment horizontal="center"/>
    </xf>
    <xf numFmtId="2" fontId="13" fillId="10" borderId="4" xfId="0" applyNumberFormat="1" applyFont="1" applyFill="1" applyBorder="1" applyAlignment="1">
      <alignment horizontal="center"/>
    </xf>
    <xf numFmtId="0" fontId="15" fillId="8" borderId="4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horizontal="left" vertical="center" wrapText="1"/>
    </xf>
    <xf numFmtId="4" fontId="26" fillId="0" borderId="4" xfId="0" applyNumberFormat="1" applyFont="1" applyBorder="1"/>
    <xf numFmtId="4" fontId="7" fillId="2" borderId="4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27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4" fontId="8" fillId="0" borderId="4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13" fillId="0" borderId="7" xfId="0" applyFont="1" applyBorder="1" applyAlignment="1">
      <alignment horizontal="right" vertical="center"/>
    </xf>
    <xf numFmtId="0" fontId="7" fillId="0" borderId="0" xfId="0" applyFont="1"/>
    <xf numFmtId="4" fontId="8" fillId="0" borderId="4" xfId="0" applyNumberFormat="1" applyFont="1" applyBorder="1" applyAlignment="1">
      <alignment horizontal="right" wrapText="1"/>
    </xf>
    <xf numFmtId="4" fontId="8" fillId="3" borderId="4" xfId="0" applyNumberFormat="1" applyFont="1" applyFill="1" applyBorder="1" applyAlignment="1">
      <alignment horizontal="right" wrapText="1"/>
    </xf>
    <xf numFmtId="0" fontId="15" fillId="0" borderId="1" xfId="0" applyFont="1" applyBorder="1" applyAlignment="1" quotePrefix="1">
      <alignment horizontal="left" vertical="center"/>
    </xf>
    <xf numFmtId="0" fontId="15" fillId="0" borderId="1" xfId="0" applyFont="1" applyBorder="1" applyAlignment="1" quotePrefix="1">
      <alignment horizontal="left" vertical="center" wrapText="1"/>
    </xf>
    <xf numFmtId="0" fontId="15" fillId="3" borderId="1" xfId="0" applyFont="1" applyFill="1" applyBorder="1" applyAlignment="1" quotePrefix="1">
      <alignment horizontal="left" vertical="center" wrapText="1"/>
    </xf>
    <xf numFmtId="0" fontId="8" fillId="3" borderId="4" xfId="0" applyFont="1" applyFill="1" applyBorder="1" applyAlignment="1" quotePrefix="1">
      <alignment horizontal="left" wrapText="1"/>
    </xf>
    <xf numFmtId="0" fontId="24" fillId="7" borderId="4" xfId="0" applyFont="1" applyFill="1" applyBorder="1" applyAlignment="1" quotePrefix="1">
      <alignment horizontal="left" vertical="center" wrapText="1"/>
    </xf>
    <xf numFmtId="0" fontId="12" fillId="2" borderId="4" xfId="0" applyFont="1" applyFill="1" applyBorder="1" applyAlignment="1" quotePrefix="1">
      <alignment horizontal="left" vertical="center" wrapText="1"/>
    </xf>
    <xf numFmtId="0" fontId="15" fillId="3" borderId="1" xfId="0" applyFont="1" applyFill="1" applyBorder="1" applyAlignment="1" quotePrefix="1">
      <alignment horizontal="center" vertical="center"/>
    </xf>
    <xf numFmtId="0" fontId="24" fillId="7" borderId="4" xfId="0" applyFont="1" applyFill="1" applyBorder="1" applyAlignment="1" quotePrefix="1">
      <alignment horizontal="left" vertical="center"/>
    </xf>
    <xf numFmtId="0" fontId="12" fillId="2" borderId="4" xfId="0" applyFont="1" applyFill="1" applyBorder="1" applyAlignment="1" quotePrefix="1">
      <alignment horizontal="left" vertical="center"/>
    </xf>
    <xf numFmtId="0" fontId="15" fillId="10" borderId="4" xfId="0" applyFont="1" applyFill="1" applyBorder="1" applyAlignment="1" quotePrefix="1">
      <alignment horizontal="left" vertical="center"/>
    </xf>
    <xf numFmtId="0" fontId="15" fillId="10" borderId="4" xfId="0" applyFont="1" applyFill="1" applyBorder="1" applyAlignment="1" quotePrefix="1">
      <alignment horizontal="left" vertical="center" wrapText="1"/>
    </xf>
    <xf numFmtId="0" fontId="17" fillId="2" borderId="4" xfId="0" applyFont="1" applyFill="1" applyBorder="1" applyAlignment="1" quotePrefix="1">
      <alignment horizontal="left" vertical="center"/>
    </xf>
    <xf numFmtId="0" fontId="17" fillId="2" borderId="4" xfId="0" applyFont="1" applyFill="1" applyBorder="1" applyAlignment="1" quotePrefix="1">
      <alignment horizontal="left" vertical="center" wrapText="1"/>
    </xf>
    <xf numFmtId="0" fontId="12" fillId="2" borderId="3" xfId="0" applyFont="1" applyFill="1" applyBorder="1" applyAlignment="1" quotePrefix="1">
      <alignment horizontal="left" vertical="center"/>
    </xf>
    <xf numFmtId="0" fontId="15" fillId="2" borderId="3" xfId="0" applyFont="1" applyFill="1" applyBorder="1" applyAlignment="1" quotePrefix="1">
      <alignment horizontal="left" vertical="center"/>
    </xf>
    <xf numFmtId="0" fontId="15" fillId="7" borderId="4" xfId="0" applyFont="1" applyFill="1" applyBorder="1" applyAlignment="1" quotePrefix="1">
      <alignment horizontal="lef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3/relationships/customStorage" Target="customStorage/customStorage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5" workbookViewId="0">
      <selection activeCell="K28" sqref="K28"/>
    </sheetView>
  </sheetViews>
  <sheetFormatPr defaultColWidth="9" defaultRowHeight="15"/>
  <cols>
    <col min="5" max="5" width="10.2857142857143" customWidth="1"/>
    <col min="6" max="6" width="14.4285714285714" customWidth="1"/>
    <col min="7" max="7" width="14.1428571428571" customWidth="1"/>
    <col min="8" max="8" width="15" customWidth="1"/>
    <col min="9" max="9" width="14.4285714285714" customWidth="1"/>
    <col min="10" max="10" width="12.1428571428571" customWidth="1"/>
    <col min="11" max="11" width="13.5714285714286" customWidth="1"/>
    <col min="14" max="14" width="11.7142857142857" customWidth="1"/>
  </cols>
  <sheetData>
    <row r="1" ht="55.5" customHeight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.75" spans="1:11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239"/>
      <c r="K2" s="239"/>
    </row>
    <row r="3" ht="18" customHeight="1" spans="1:11">
      <c r="A3" s="105" t="s">
        <v>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</row>
    <row r="4" ht="18" spans="1:11">
      <c r="A4" s="214"/>
      <c r="B4" s="215"/>
      <c r="C4" s="215"/>
      <c r="D4" s="215"/>
      <c r="E4" s="216"/>
      <c r="F4" s="217"/>
      <c r="G4" s="217"/>
      <c r="H4" s="217"/>
      <c r="I4" s="217"/>
      <c r="J4" s="217"/>
      <c r="K4" s="240" t="s">
        <v>3</v>
      </c>
    </row>
    <row r="5" ht="38.25" spans="1:11">
      <c r="A5" s="218"/>
      <c r="B5" s="219"/>
      <c r="C5" s="219"/>
      <c r="D5" s="220"/>
      <c r="E5" s="221"/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</row>
    <row r="6" s="212" customFormat="1" ht="11.25" spans="1:11">
      <c r="A6" s="222">
        <v>1</v>
      </c>
      <c r="B6" s="223"/>
      <c r="C6" s="223"/>
      <c r="D6" s="223"/>
      <c r="E6" s="224"/>
      <c r="F6" s="225">
        <v>2</v>
      </c>
      <c r="G6" s="225">
        <v>3</v>
      </c>
      <c r="H6" s="225">
        <v>4</v>
      </c>
      <c r="I6" s="225">
        <v>5</v>
      </c>
      <c r="J6" s="225" t="s">
        <v>10</v>
      </c>
      <c r="K6" s="225" t="s">
        <v>11</v>
      </c>
    </row>
    <row r="7" spans="1:11">
      <c r="A7" s="226" t="s">
        <v>12</v>
      </c>
      <c r="B7" s="227"/>
      <c r="C7" s="227"/>
      <c r="D7" s="227"/>
      <c r="E7" s="228"/>
      <c r="F7" s="176">
        <f>F8+F9</f>
        <v>997511.28</v>
      </c>
      <c r="G7" s="176">
        <f t="shared" ref="G7:J7" si="0">G8+G9</f>
        <v>945703.04</v>
      </c>
      <c r="H7" s="176">
        <f t="shared" si="0"/>
        <v>1323251.23</v>
      </c>
      <c r="I7" s="176">
        <f t="shared" si="0"/>
        <v>1267121.27</v>
      </c>
      <c r="J7" s="176">
        <f t="shared" si="0"/>
        <v>127.028264783131</v>
      </c>
      <c r="K7" s="176">
        <f>I7/H7*100</f>
        <v>95.7581781352283</v>
      </c>
    </row>
    <row r="8" spans="1:11">
      <c r="A8" s="229" t="s">
        <v>13</v>
      </c>
      <c r="B8" s="230"/>
      <c r="C8" s="230"/>
      <c r="D8" s="230"/>
      <c r="E8" s="231"/>
      <c r="F8" s="142">
        <v>997511.28</v>
      </c>
      <c r="G8" s="232">
        <v>945703.04</v>
      </c>
      <c r="H8" s="232">
        <v>1323251.23</v>
      </c>
      <c r="I8" s="232">
        <v>1267121.27</v>
      </c>
      <c r="J8" s="232">
        <f>I8/F8*100</f>
        <v>127.028264783131</v>
      </c>
      <c r="K8" s="232">
        <f>I8/H8*100</f>
        <v>95.7581781352283</v>
      </c>
    </row>
    <row r="9" spans="1:11">
      <c r="A9" s="244" t="s">
        <v>14</v>
      </c>
      <c r="B9" s="231"/>
      <c r="C9" s="231"/>
      <c r="D9" s="231"/>
      <c r="E9" s="231"/>
      <c r="F9" s="232">
        <v>0</v>
      </c>
      <c r="G9" s="232"/>
      <c r="H9" s="232"/>
      <c r="I9" s="232"/>
      <c r="J9" s="232"/>
      <c r="K9" s="232"/>
    </row>
    <row r="10" spans="1:11">
      <c r="A10" s="234" t="s">
        <v>15</v>
      </c>
      <c r="B10" s="228"/>
      <c r="C10" s="228"/>
      <c r="D10" s="228"/>
      <c r="E10" s="228"/>
      <c r="F10" s="176">
        <f>F11+F12</f>
        <v>975566.09</v>
      </c>
      <c r="G10" s="176">
        <f t="shared" ref="G10:I10" si="1">G11+G12</f>
        <v>945703.04</v>
      </c>
      <c r="H10" s="176">
        <f t="shared" si="1"/>
        <v>1323251.23</v>
      </c>
      <c r="I10" s="176">
        <f t="shared" si="1"/>
        <v>1307033.2</v>
      </c>
      <c r="J10" s="176">
        <f>I10/F10*100</f>
        <v>133.976899504574</v>
      </c>
      <c r="K10" s="176">
        <f>I10/H10*100</f>
        <v>98.7743801303703</v>
      </c>
    </row>
    <row r="11" spans="1:11">
      <c r="A11" s="245" t="s">
        <v>16</v>
      </c>
      <c r="B11" s="230"/>
      <c r="C11" s="230"/>
      <c r="D11" s="230"/>
      <c r="E11" s="230"/>
      <c r="F11" s="232">
        <v>907475.74</v>
      </c>
      <c r="G11" s="232">
        <v>903232.21</v>
      </c>
      <c r="H11" s="232">
        <v>1276880.4</v>
      </c>
      <c r="I11" s="232">
        <v>1260866.87</v>
      </c>
      <c r="J11" s="232">
        <f>I11/F11*100</f>
        <v>138.942212383551</v>
      </c>
      <c r="K11" s="232">
        <f>I11/H11*100</f>
        <v>98.7458864589041</v>
      </c>
    </row>
    <row r="12" spans="1:11">
      <c r="A12" s="244" t="s">
        <v>17</v>
      </c>
      <c r="B12" s="231"/>
      <c r="C12" s="231"/>
      <c r="D12" s="231"/>
      <c r="E12" s="231"/>
      <c r="F12" s="232">
        <v>68090.35</v>
      </c>
      <c r="G12" s="232">
        <v>42470.83</v>
      </c>
      <c r="H12" s="232">
        <v>46370.83</v>
      </c>
      <c r="I12" s="232">
        <v>46166.33</v>
      </c>
      <c r="J12" s="232">
        <f>I12/F12*100</f>
        <v>67.8015754067941</v>
      </c>
      <c r="K12" s="232">
        <f>I12/H12*100</f>
        <v>99.5589899943564</v>
      </c>
    </row>
    <row r="13" spans="1:11">
      <c r="A13" s="246" t="s">
        <v>18</v>
      </c>
      <c r="B13" s="227"/>
      <c r="C13" s="227"/>
      <c r="D13" s="227"/>
      <c r="E13" s="227"/>
      <c r="F13" s="176">
        <f t="shared" ref="F13:I13" si="2">F7-F10</f>
        <v>21945.1900000001</v>
      </c>
      <c r="G13" s="176">
        <f t="shared" si="2"/>
        <v>0</v>
      </c>
      <c r="H13" s="176">
        <f t="shared" si="2"/>
        <v>0</v>
      </c>
      <c r="I13" s="176">
        <f t="shared" si="2"/>
        <v>-39911.9300000002</v>
      </c>
      <c r="J13" s="176">
        <f>I13/F13*100</f>
        <v>-181.870970358425</v>
      </c>
      <c r="K13" s="176" t="s">
        <v>19</v>
      </c>
    </row>
    <row r="14" ht="18" spans="1:11">
      <c r="A14" s="6"/>
      <c r="B14" s="235"/>
      <c r="C14" s="235"/>
      <c r="D14" s="235"/>
      <c r="E14" s="235"/>
      <c r="F14" s="235"/>
      <c r="G14" s="235"/>
      <c r="H14" s="235"/>
      <c r="I14" s="241"/>
      <c r="J14" s="241"/>
      <c r="K14" s="241"/>
    </row>
    <row r="15" ht="18" customHeight="1" spans="1:11">
      <c r="A15" s="105" t="s">
        <v>20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</row>
    <row r="16" ht="18" spans="1:11">
      <c r="A16" s="6"/>
      <c r="B16" s="235"/>
      <c r="C16" s="235"/>
      <c r="D16" s="235"/>
      <c r="E16" s="235"/>
      <c r="F16" s="235"/>
      <c r="G16" s="235"/>
      <c r="H16" s="235"/>
      <c r="I16" s="241"/>
      <c r="J16" s="241"/>
      <c r="K16" s="241"/>
    </row>
    <row r="17" ht="39" customHeight="1" spans="1:11">
      <c r="A17" s="218"/>
      <c r="B17" s="219"/>
      <c r="C17" s="219"/>
      <c r="D17" s="220"/>
      <c r="E17" s="221"/>
      <c r="F17" s="13" t="s">
        <v>4</v>
      </c>
      <c r="G17" s="13" t="s">
        <v>5</v>
      </c>
      <c r="H17" s="13" t="s">
        <v>6</v>
      </c>
      <c r="I17" s="13" t="s">
        <v>7</v>
      </c>
      <c r="J17" s="13" t="s">
        <v>8</v>
      </c>
      <c r="K17" s="13" t="s">
        <v>9</v>
      </c>
    </row>
    <row r="18" s="212" customFormat="1" ht="11.25" spans="1:11">
      <c r="A18" s="222">
        <v>1</v>
      </c>
      <c r="B18" s="223"/>
      <c r="C18" s="223"/>
      <c r="D18" s="223"/>
      <c r="E18" s="224"/>
      <c r="F18" s="225">
        <v>2</v>
      </c>
      <c r="G18" s="225">
        <v>3</v>
      </c>
      <c r="H18" s="225">
        <v>4</v>
      </c>
      <c r="I18" s="225">
        <v>5</v>
      </c>
      <c r="J18" s="225" t="s">
        <v>10</v>
      </c>
      <c r="K18" s="225" t="s">
        <v>11</v>
      </c>
    </row>
    <row r="19" ht="27.75" customHeight="1" spans="1:11">
      <c r="A19" s="236" t="s">
        <v>21</v>
      </c>
      <c r="B19" s="236"/>
      <c r="C19" s="236"/>
      <c r="D19" s="236"/>
      <c r="E19" s="236"/>
      <c r="F19" s="232">
        <v>0</v>
      </c>
      <c r="G19" s="232">
        <v>0</v>
      </c>
      <c r="H19" s="232">
        <v>0</v>
      </c>
      <c r="I19" s="232">
        <v>0</v>
      </c>
      <c r="J19" s="232">
        <v>0</v>
      </c>
      <c r="K19" s="242">
        <v>0</v>
      </c>
    </row>
    <row r="20" ht="25.5" customHeight="1" spans="1:11">
      <c r="A20" s="236" t="s">
        <v>22</v>
      </c>
      <c r="B20" s="236"/>
      <c r="C20" s="236"/>
      <c r="D20" s="236"/>
      <c r="E20" s="236"/>
      <c r="F20" s="232">
        <v>0</v>
      </c>
      <c r="G20" s="232">
        <v>0</v>
      </c>
      <c r="H20" s="232">
        <v>0</v>
      </c>
      <c r="I20" s="232">
        <v>0</v>
      </c>
      <c r="J20" s="232">
        <v>0</v>
      </c>
      <c r="K20" s="242">
        <v>0</v>
      </c>
    </row>
    <row r="21" customHeight="1" spans="1:14">
      <c r="A21" s="247" t="s">
        <v>23</v>
      </c>
      <c r="B21" s="237"/>
      <c r="C21" s="237"/>
      <c r="D21" s="237"/>
      <c r="E21" s="237"/>
      <c r="F21" s="176">
        <f>+F19-F20</f>
        <v>0</v>
      </c>
      <c r="G21" s="176">
        <f t="shared" ref="G21:I21" si="3">+G19-G20</f>
        <v>0</v>
      </c>
      <c r="H21" s="176">
        <f t="shared" si="3"/>
        <v>0</v>
      </c>
      <c r="I21" s="176">
        <f t="shared" si="3"/>
        <v>0</v>
      </c>
      <c r="J21" s="176">
        <v>0</v>
      </c>
      <c r="K21" s="243">
        <v>0</v>
      </c>
      <c r="N21" s="64"/>
    </row>
    <row r="22" customHeight="1" spans="1:11">
      <c r="A22" s="238" t="s">
        <v>24</v>
      </c>
      <c r="B22" s="238"/>
      <c r="C22" s="238"/>
      <c r="D22" s="238"/>
      <c r="E22" s="238"/>
      <c r="F22" s="176">
        <v>0</v>
      </c>
      <c r="G22" s="176">
        <v>0</v>
      </c>
      <c r="H22" s="176">
        <v>21948.19</v>
      </c>
      <c r="I22" s="176">
        <v>21948.19</v>
      </c>
      <c r="J22" s="176" t="e">
        <f>I22/F22*100</f>
        <v>#DIV/0!</v>
      </c>
      <c r="K22" s="243">
        <v>0</v>
      </c>
    </row>
    <row r="23" spans="1:11">
      <c r="A23" s="238" t="s">
        <v>25</v>
      </c>
      <c r="B23" s="238"/>
      <c r="C23" s="238"/>
      <c r="D23" s="238"/>
      <c r="E23" s="238"/>
      <c r="F23" s="176">
        <v>21945.19</v>
      </c>
      <c r="G23" s="176">
        <v>0</v>
      </c>
      <c r="H23" s="176">
        <v>21948.19</v>
      </c>
      <c r="I23" s="176">
        <f>I13+I22</f>
        <v>-17963.7400000002</v>
      </c>
      <c r="J23" s="176">
        <f>I23/F23*100</f>
        <v>-81.8572999367979</v>
      </c>
      <c r="K23" s="243">
        <v>0</v>
      </c>
    </row>
    <row r="24" ht="18" spans="1:11">
      <c r="A24" s="6"/>
      <c r="B24" s="235"/>
      <c r="C24" s="235"/>
      <c r="D24" s="235"/>
      <c r="E24" s="235"/>
      <c r="F24" s="235" t="s">
        <v>26</v>
      </c>
      <c r="G24" s="235"/>
      <c r="H24" s="235"/>
      <c r="I24" s="241"/>
      <c r="J24" s="241"/>
      <c r="K24" s="241"/>
    </row>
  </sheetData>
  <mergeCells count="17">
    <mergeCell ref="A1:K1"/>
    <mergeCell ref="A2:K2"/>
    <mergeCell ref="A3:K3"/>
    <mergeCell ref="A6:E6"/>
    <mergeCell ref="A7:E7"/>
    <mergeCell ref="A8:E8"/>
    <mergeCell ref="A9:E9"/>
    <mergeCell ref="A11:E11"/>
    <mergeCell ref="A12:E12"/>
    <mergeCell ref="A13:E13"/>
    <mergeCell ref="A15:K15"/>
    <mergeCell ref="A18:E18"/>
    <mergeCell ref="A19:E19"/>
    <mergeCell ref="A20:E20"/>
    <mergeCell ref="A21:E21"/>
    <mergeCell ref="A22:E22"/>
    <mergeCell ref="A23:E2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132"/>
  <sheetViews>
    <sheetView topLeftCell="B1" workbookViewId="0">
      <selection activeCell="O53" sqref="O53"/>
    </sheetView>
  </sheetViews>
  <sheetFormatPr defaultColWidth="9" defaultRowHeight="15"/>
  <cols>
    <col min="2" max="2" width="5.14285714285714" customWidth="1"/>
    <col min="3" max="3" width="3" customWidth="1"/>
    <col min="4" max="4" width="4.57142857142857" customWidth="1"/>
    <col min="5" max="5" width="5.57142857142857" customWidth="1"/>
    <col min="6" max="6" width="60.1428571428571" customWidth="1"/>
    <col min="7" max="7" width="14.7142857142857" customWidth="1"/>
    <col min="8" max="8" width="12.2857142857143" customWidth="1"/>
    <col min="9" max="9" width="14.7142857142857" customWidth="1"/>
    <col min="10" max="10" width="13.2857142857143" customWidth="1"/>
    <col min="11" max="11" width="10.1428571428571" style="157" customWidth="1"/>
    <col min="12" max="12" width="14" customWidth="1"/>
  </cols>
  <sheetData>
    <row r="1" ht="24" customHeight="1" spans="2:12"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ht="15.75" customHeight="1" spans="2:12">
      <c r="B2" s="4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2:12">
      <c r="B3" s="4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ht="14.25" customHeight="1" spans="2:12">
      <c r="B4" s="158" t="s">
        <v>3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ht="44.25" customHeight="1" spans="2:12">
      <c r="B5" s="9" t="s">
        <v>29</v>
      </c>
      <c r="C5" s="159"/>
      <c r="D5" s="159"/>
      <c r="E5" s="159"/>
      <c r="F5" s="12"/>
      <c r="G5" s="13" t="s">
        <v>4</v>
      </c>
      <c r="H5" s="13" t="s">
        <v>5</v>
      </c>
      <c r="I5" s="13" t="s">
        <v>6</v>
      </c>
      <c r="J5" s="13" t="s">
        <v>30</v>
      </c>
      <c r="K5" s="13" t="s">
        <v>8</v>
      </c>
      <c r="L5" s="13" t="s">
        <v>9</v>
      </c>
    </row>
    <row r="6" ht="15.75" customHeight="1" spans="2:12">
      <c r="B6" s="14">
        <v>1</v>
      </c>
      <c r="C6" s="15"/>
      <c r="D6" s="15"/>
      <c r="E6" s="15"/>
      <c r="F6" s="16"/>
      <c r="G6" s="17">
        <v>2</v>
      </c>
      <c r="H6" s="17">
        <v>3</v>
      </c>
      <c r="I6" s="17">
        <v>4</v>
      </c>
      <c r="J6" s="17">
        <v>5</v>
      </c>
      <c r="K6" s="183" t="s">
        <v>10</v>
      </c>
      <c r="L6" s="17" t="s">
        <v>11</v>
      </c>
    </row>
    <row r="7" ht="15.75" customHeight="1" spans="2:12">
      <c r="B7" s="91"/>
      <c r="C7" s="91"/>
      <c r="D7" s="91"/>
      <c r="E7" s="91"/>
      <c r="F7" s="91" t="s">
        <v>31</v>
      </c>
      <c r="G7" s="142">
        <f t="shared" ref="G7:J7" si="0">+G8</f>
        <v>986763.52</v>
      </c>
      <c r="H7" s="142">
        <f t="shared" si="0"/>
        <v>945703.04</v>
      </c>
      <c r="I7" s="142">
        <f t="shared" si="0"/>
        <v>1301303.04</v>
      </c>
      <c r="J7" s="142">
        <f t="shared" si="0"/>
        <v>1267121.27</v>
      </c>
      <c r="K7" s="184">
        <f>J7/G7*100</f>
        <v>128.411847855908</v>
      </c>
      <c r="L7" s="185">
        <f>J7/I7*100</f>
        <v>97.3732659534861</v>
      </c>
    </row>
    <row r="8" spans="2:12">
      <c r="B8" s="160">
        <v>6</v>
      </c>
      <c r="C8" s="160"/>
      <c r="D8" s="160"/>
      <c r="E8" s="160"/>
      <c r="F8" s="160" t="s">
        <v>32</v>
      </c>
      <c r="G8" s="161">
        <f>+G9+G14+G18+G21+G27</f>
        <v>986763.52</v>
      </c>
      <c r="H8" s="161">
        <f>+H9+H14+H18+H21+H27</f>
        <v>945703.04</v>
      </c>
      <c r="I8" s="161">
        <f>+I9+I14+I18+I21+I27</f>
        <v>1301303.04</v>
      </c>
      <c r="J8" s="161">
        <f>+J9+J14+J18+J21+J27</f>
        <v>1267121.27</v>
      </c>
      <c r="K8" s="186">
        <f t="shared" ref="K8:K30" si="1">J8/G8*100</f>
        <v>128.411847855908</v>
      </c>
      <c r="L8" s="187">
        <f t="shared" ref="L8:L27" si="2">J8/I8*100</f>
        <v>97.3732659534861</v>
      </c>
    </row>
    <row r="9" s="2" customFormat="1" spans="2:12">
      <c r="B9" s="162"/>
      <c r="C9" s="162">
        <v>63</v>
      </c>
      <c r="D9" s="162"/>
      <c r="E9" s="162"/>
      <c r="F9" s="162" t="s">
        <v>33</v>
      </c>
      <c r="G9" s="163">
        <f>+G10+G12</f>
        <v>0</v>
      </c>
      <c r="H9" s="163">
        <f t="shared" ref="H9:I9" si="3">+H10+H12</f>
        <v>0</v>
      </c>
      <c r="I9" s="163">
        <f t="shared" si="3"/>
        <v>0</v>
      </c>
      <c r="J9" s="163">
        <f>+J10</f>
        <v>0</v>
      </c>
      <c r="K9" s="188" t="e">
        <f t="shared" si="1"/>
        <v>#DIV/0!</v>
      </c>
      <c r="L9" s="189" t="e">
        <f t="shared" si="2"/>
        <v>#DIV/0!</v>
      </c>
    </row>
    <row r="10" s="3" customFormat="1" ht="25.5" spans="2:12">
      <c r="B10" s="164"/>
      <c r="C10" s="164"/>
      <c r="D10" s="164">
        <v>636</v>
      </c>
      <c r="E10" s="164"/>
      <c r="F10" s="248" t="s">
        <v>34</v>
      </c>
      <c r="G10" s="166">
        <f>SUM(G11:G11)</f>
        <v>0</v>
      </c>
      <c r="H10" s="166">
        <f t="shared" ref="H10:J10" si="4">SUM(H11:H11)</f>
        <v>0</v>
      </c>
      <c r="I10" s="166">
        <f t="shared" si="4"/>
        <v>0</v>
      </c>
      <c r="J10" s="166">
        <f t="shared" si="4"/>
        <v>0</v>
      </c>
      <c r="K10" s="190" t="e">
        <f t="shared" si="1"/>
        <v>#DIV/0!</v>
      </c>
      <c r="L10" s="191"/>
    </row>
    <row r="11" ht="25.5" spans="2:12">
      <c r="B11" s="37"/>
      <c r="C11" s="37"/>
      <c r="D11" s="37"/>
      <c r="E11" s="37">
        <v>6361</v>
      </c>
      <c r="F11" s="249" t="s">
        <v>35</v>
      </c>
      <c r="G11" s="38">
        <v>0</v>
      </c>
      <c r="H11" s="38">
        <v>0</v>
      </c>
      <c r="I11" s="38">
        <v>0</v>
      </c>
      <c r="J11" s="192">
        <v>0</v>
      </c>
      <c r="K11" s="193" t="e">
        <f t="shared" si="1"/>
        <v>#DIV/0!</v>
      </c>
      <c r="L11" s="194"/>
    </row>
    <row r="12" spans="2:12">
      <c r="B12" s="164"/>
      <c r="C12" s="164"/>
      <c r="D12" s="164">
        <v>639</v>
      </c>
      <c r="E12" s="164"/>
      <c r="F12" s="248" t="s">
        <v>36</v>
      </c>
      <c r="G12" s="167">
        <f>G13</f>
        <v>0</v>
      </c>
      <c r="H12" s="167">
        <f t="shared" ref="H12:J12" si="5">H13</f>
        <v>0</v>
      </c>
      <c r="I12" s="167">
        <f t="shared" si="5"/>
        <v>0</v>
      </c>
      <c r="J12" s="167">
        <f t="shared" si="5"/>
        <v>0</v>
      </c>
      <c r="K12" s="195" t="e">
        <f t="shared" si="1"/>
        <v>#DIV/0!</v>
      </c>
      <c r="L12" s="196"/>
    </row>
    <row r="13" spans="2:12">
      <c r="B13" s="95"/>
      <c r="C13" s="95"/>
      <c r="D13" s="95"/>
      <c r="E13" s="95">
        <v>6391</v>
      </c>
      <c r="F13" s="249" t="s">
        <v>37</v>
      </c>
      <c r="G13" s="38">
        <v>0</v>
      </c>
      <c r="H13" s="38">
        <v>0</v>
      </c>
      <c r="I13" s="38">
        <v>0</v>
      </c>
      <c r="J13" s="192">
        <v>0</v>
      </c>
      <c r="K13" s="193" t="e">
        <f t="shared" si="1"/>
        <v>#DIV/0!</v>
      </c>
      <c r="L13" s="194"/>
    </row>
    <row r="14" s="2" customFormat="1" spans="2:12">
      <c r="B14" s="162"/>
      <c r="C14" s="162">
        <v>64</v>
      </c>
      <c r="D14" s="162"/>
      <c r="E14" s="162"/>
      <c r="F14" s="162" t="s">
        <v>38</v>
      </c>
      <c r="G14" s="163">
        <f t="shared" ref="G14:J14" si="6">+G15</f>
        <v>0.04</v>
      </c>
      <c r="H14" s="163">
        <f t="shared" si="6"/>
        <v>0</v>
      </c>
      <c r="I14" s="163">
        <f t="shared" si="6"/>
        <v>0</v>
      </c>
      <c r="J14" s="163">
        <f t="shared" si="6"/>
        <v>0.48</v>
      </c>
      <c r="K14" s="188">
        <f t="shared" si="1"/>
        <v>1200</v>
      </c>
      <c r="L14" s="189" t="e">
        <f t="shared" si="2"/>
        <v>#DIV/0!</v>
      </c>
    </row>
    <row r="15" s="3" customFormat="1" spans="2:12">
      <c r="B15" s="164"/>
      <c r="C15" s="164"/>
      <c r="D15" s="164">
        <v>641</v>
      </c>
      <c r="E15" s="164"/>
      <c r="F15" s="248" t="s">
        <v>39</v>
      </c>
      <c r="G15" s="166">
        <f>G16+G17</f>
        <v>0.04</v>
      </c>
      <c r="H15" s="166">
        <f t="shared" ref="H15:J15" si="7">H16+H17</f>
        <v>0</v>
      </c>
      <c r="I15" s="166">
        <f t="shared" si="7"/>
        <v>0</v>
      </c>
      <c r="J15" s="166">
        <f t="shared" si="7"/>
        <v>0.48</v>
      </c>
      <c r="K15" s="190">
        <f t="shared" si="1"/>
        <v>1200</v>
      </c>
      <c r="L15" s="191"/>
    </row>
    <row r="16" ht="25.5" spans="2:12">
      <c r="B16" s="37"/>
      <c r="C16" s="37"/>
      <c r="D16" s="37"/>
      <c r="E16" s="37">
        <v>6413</v>
      </c>
      <c r="F16" s="249" t="s">
        <v>40</v>
      </c>
      <c r="G16" s="38">
        <v>0.04</v>
      </c>
      <c r="H16" s="38">
        <v>0</v>
      </c>
      <c r="I16" s="38">
        <v>0</v>
      </c>
      <c r="J16" s="192">
        <v>0.48</v>
      </c>
      <c r="K16" s="193">
        <f t="shared" si="1"/>
        <v>1200</v>
      </c>
      <c r="L16" s="194"/>
    </row>
    <row r="17" spans="2:12">
      <c r="B17" s="37"/>
      <c r="C17" s="37"/>
      <c r="D17" s="37"/>
      <c r="E17" s="37">
        <v>6416</v>
      </c>
      <c r="F17" s="249" t="s">
        <v>41</v>
      </c>
      <c r="G17" s="38">
        <v>0</v>
      </c>
      <c r="H17" s="38">
        <v>0</v>
      </c>
      <c r="I17" s="38">
        <v>0</v>
      </c>
      <c r="J17" s="192">
        <v>0</v>
      </c>
      <c r="K17" s="193"/>
      <c r="L17" s="194"/>
    </row>
    <row r="18" s="2" customFormat="1" ht="25.5" spans="2:12">
      <c r="B18" s="162"/>
      <c r="C18" s="162">
        <v>65</v>
      </c>
      <c r="D18" s="162"/>
      <c r="E18" s="162"/>
      <c r="F18" s="162" t="s">
        <v>42</v>
      </c>
      <c r="G18" s="163">
        <f t="shared" ref="G18:J18" si="8">+G19</f>
        <v>398469.08</v>
      </c>
      <c r="H18" s="163">
        <f t="shared" si="8"/>
        <v>389605</v>
      </c>
      <c r="I18" s="163">
        <f t="shared" si="8"/>
        <v>469605</v>
      </c>
      <c r="J18" s="163">
        <f t="shared" si="8"/>
        <v>487228.58</v>
      </c>
      <c r="K18" s="188">
        <f t="shared" si="1"/>
        <v>122.27512859969</v>
      </c>
      <c r="L18" s="189">
        <f t="shared" si="2"/>
        <v>103.752851864865</v>
      </c>
    </row>
    <row r="19" s="3" customFormat="1" spans="2:12">
      <c r="B19" s="164"/>
      <c r="C19" s="164"/>
      <c r="D19" s="164">
        <v>652</v>
      </c>
      <c r="E19" s="164"/>
      <c r="F19" s="248" t="s">
        <v>43</v>
      </c>
      <c r="G19" s="166">
        <f>G20</f>
        <v>398469.08</v>
      </c>
      <c r="H19" s="166">
        <f>H20</f>
        <v>389605</v>
      </c>
      <c r="I19" s="166">
        <f>I20</f>
        <v>469605</v>
      </c>
      <c r="J19" s="166">
        <f>SUM(J20)</f>
        <v>487228.58</v>
      </c>
      <c r="K19" s="190">
        <f t="shared" si="1"/>
        <v>122.27512859969</v>
      </c>
      <c r="L19" s="191"/>
    </row>
    <row r="20" spans="2:12">
      <c r="B20" s="37"/>
      <c r="C20" s="37"/>
      <c r="D20" s="37"/>
      <c r="E20" s="37">
        <v>6526</v>
      </c>
      <c r="F20" s="249" t="s">
        <v>44</v>
      </c>
      <c r="G20" s="38">
        <v>398469.08</v>
      </c>
      <c r="H20" s="38">
        <v>389605</v>
      </c>
      <c r="I20" s="38">
        <v>469605</v>
      </c>
      <c r="J20" s="192">
        <v>487228.58</v>
      </c>
      <c r="K20" s="193">
        <f t="shared" si="1"/>
        <v>122.27512859969</v>
      </c>
      <c r="L20" s="194"/>
    </row>
    <row r="21" s="2" customFormat="1" ht="25.5" spans="2:12">
      <c r="B21" s="168"/>
      <c r="C21" s="168">
        <v>66</v>
      </c>
      <c r="D21" s="169"/>
      <c r="E21" s="169"/>
      <c r="F21" s="162" t="s">
        <v>45</v>
      </c>
      <c r="G21" s="163">
        <f>+G24+G22</f>
        <v>270.68</v>
      </c>
      <c r="H21" s="163">
        <f t="shared" ref="H21:J21" si="9">+H24+H22</f>
        <v>278.75</v>
      </c>
      <c r="I21" s="163">
        <f t="shared" si="9"/>
        <v>278.75</v>
      </c>
      <c r="J21" s="163">
        <f t="shared" si="9"/>
        <v>270.72</v>
      </c>
      <c r="K21" s="188">
        <f t="shared" si="1"/>
        <v>100.014777597163</v>
      </c>
      <c r="L21" s="189">
        <f t="shared" si="2"/>
        <v>97.1192825112108</v>
      </c>
    </row>
    <row r="22" s="2" customFormat="1" ht="25.5" customHeight="1" spans="2:12">
      <c r="B22" s="164"/>
      <c r="C22" s="164"/>
      <c r="D22" s="164">
        <v>661</v>
      </c>
      <c r="E22" s="164"/>
      <c r="F22" s="165" t="s">
        <v>46</v>
      </c>
      <c r="G22" s="166">
        <f>G23</f>
        <v>270.68</v>
      </c>
      <c r="H22" s="166">
        <f t="shared" ref="H22:J22" si="10">H23</f>
        <v>278.75</v>
      </c>
      <c r="I22" s="166">
        <f t="shared" si="10"/>
        <v>278.75</v>
      </c>
      <c r="J22" s="166">
        <f t="shared" si="10"/>
        <v>270.72</v>
      </c>
      <c r="K22" s="190">
        <f t="shared" si="1"/>
        <v>100.014777597163</v>
      </c>
      <c r="L22" s="191"/>
    </row>
    <row r="23" s="2" customFormat="1" ht="25.5" customHeight="1" spans="2:12">
      <c r="B23" s="37"/>
      <c r="C23" s="37"/>
      <c r="D23" s="37"/>
      <c r="E23" s="37">
        <v>6615</v>
      </c>
      <c r="F23" s="93" t="s">
        <v>47</v>
      </c>
      <c r="G23" s="170">
        <v>270.68</v>
      </c>
      <c r="H23" s="170">
        <v>278.75</v>
      </c>
      <c r="I23" s="170">
        <v>278.75</v>
      </c>
      <c r="J23" s="170">
        <v>270.72</v>
      </c>
      <c r="K23" s="197">
        <f t="shared" si="1"/>
        <v>100.014777597163</v>
      </c>
      <c r="L23" s="198"/>
    </row>
    <row r="24" s="3" customFormat="1" ht="25.5" spans="2:12">
      <c r="B24" s="164"/>
      <c r="C24" s="164"/>
      <c r="D24" s="164">
        <v>663</v>
      </c>
      <c r="E24" s="164"/>
      <c r="F24" s="165" t="s">
        <v>48</v>
      </c>
      <c r="G24" s="166">
        <f>SUM(G25:G26)</f>
        <v>0</v>
      </c>
      <c r="H24" s="166">
        <f t="shared" ref="H24:I24" si="11">SUM(H25:H26)</f>
        <v>0</v>
      </c>
      <c r="I24" s="166">
        <f t="shared" si="11"/>
        <v>0</v>
      </c>
      <c r="J24" s="166">
        <f t="shared" ref="J24" si="12">SUM(J25:J26)</f>
        <v>0</v>
      </c>
      <c r="K24" s="190" t="e">
        <f t="shared" si="1"/>
        <v>#DIV/0!</v>
      </c>
      <c r="L24" s="191"/>
    </row>
    <row r="25" spans="2:12">
      <c r="B25" s="37"/>
      <c r="C25" s="96"/>
      <c r="D25" s="37"/>
      <c r="E25" s="37">
        <v>6631</v>
      </c>
      <c r="F25" s="93" t="s">
        <v>49</v>
      </c>
      <c r="G25" s="38">
        <v>0</v>
      </c>
      <c r="H25" s="38"/>
      <c r="I25" s="38"/>
      <c r="J25" s="192">
        <v>0</v>
      </c>
      <c r="K25" s="193" t="e">
        <f t="shared" si="1"/>
        <v>#DIV/0!</v>
      </c>
      <c r="L25" s="194"/>
    </row>
    <row r="26" spans="2:12">
      <c r="B26" s="37"/>
      <c r="C26" s="96"/>
      <c r="D26" s="37"/>
      <c r="E26" s="37">
        <v>6632</v>
      </c>
      <c r="F26" s="93" t="s">
        <v>50</v>
      </c>
      <c r="G26" s="38">
        <v>0</v>
      </c>
      <c r="H26" s="38">
        <v>0</v>
      </c>
      <c r="I26" s="38">
        <v>0</v>
      </c>
      <c r="J26" s="192">
        <v>0</v>
      </c>
      <c r="K26" s="193" t="e">
        <f t="shared" si="1"/>
        <v>#DIV/0!</v>
      </c>
      <c r="L26" s="194"/>
    </row>
    <row r="27" s="2" customFormat="1" ht="25.5" spans="2:12">
      <c r="B27" s="168"/>
      <c r="C27" s="168">
        <v>67</v>
      </c>
      <c r="D27" s="169"/>
      <c r="E27" s="169"/>
      <c r="F27" s="162" t="s">
        <v>51</v>
      </c>
      <c r="G27" s="163">
        <f t="shared" ref="G27:J27" si="13">G28</f>
        <v>588023.72</v>
      </c>
      <c r="H27" s="163">
        <f t="shared" si="13"/>
        <v>555819.29</v>
      </c>
      <c r="I27" s="163">
        <f t="shared" si="13"/>
        <v>831419.29</v>
      </c>
      <c r="J27" s="163">
        <f t="shared" si="13"/>
        <v>779621.49</v>
      </c>
      <c r="K27" s="188">
        <f t="shared" si="1"/>
        <v>132.583340345522</v>
      </c>
      <c r="L27" s="189">
        <f t="shared" si="2"/>
        <v>93.7699545075506</v>
      </c>
    </row>
    <row r="28" s="3" customFormat="1" ht="25.5" spans="2:12">
      <c r="B28" s="164"/>
      <c r="C28" s="164"/>
      <c r="D28" s="164">
        <v>671</v>
      </c>
      <c r="E28" s="164"/>
      <c r="F28" s="165" t="s">
        <v>52</v>
      </c>
      <c r="G28" s="166">
        <f>G29+G30</f>
        <v>588023.72</v>
      </c>
      <c r="H28" s="166">
        <f t="shared" ref="H28:J28" si="14">H29+H30</f>
        <v>555819.29</v>
      </c>
      <c r="I28" s="166">
        <f t="shared" si="14"/>
        <v>831419.29</v>
      </c>
      <c r="J28" s="166">
        <f t="shared" si="14"/>
        <v>779621.49</v>
      </c>
      <c r="K28" s="190">
        <f t="shared" si="1"/>
        <v>132.583340345522</v>
      </c>
      <c r="L28" s="191"/>
    </row>
    <row r="29" spans="2:12">
      <c r="B29" s="37"/>
      <c r="C29" s="96"/>
      <c r="D29" s="37"/>
      <c r="E29" s="37">
        <v>6711</v>
      </c>
      <c r="F29" s="93" t="s">
        <v>53</v>
      </c>
      <c r="G29" s="38">
        <v>519933.37</v>
      </c>
      <c r="H29" s="38">
        <v>513348.46</v>
      </c>
      <c r="I29" s="38">
        <v>785048.46</v>
      </c>
      <c r="J29" s="192">
        <v>733455.16</v>
      </c>
      <c r="K29" s="193">
        <f t="shared" si="1"/>
        <v>141.067144815114</v>
      </c>
      <c r="L29" s="194"/>
    </row>
    <row r="30" spans="2:12">
      <c r="B30" s="37"/>
      <c r="C30" s="37"/>
      <c r="D30" s="37"/>
      <c r="E30" s="37">
        <v>6712</v>
      </c>
      <c r="F30" s="93" t="s">
        <v>54</v>
      </c>
      <c r="G30" s="38">
        <v>68090.35</v>
      </c>
      <c r="H30" s="38">
        <v>42470.83</v>
      </c>
      <c r="I30" s="38">
        <v>46370.83</v>
      </c>
      <c r="J30" s="192">
        <v>46166.33</v>
      </c>
      <c r="K30" s="193">
        <f t="shared" si="1"/>
        <v>67.8015754067941</v>
      </c>
      <c r="L30" s="194"/>
    </row>
    <row r="31" spans="2:12">
      <c r="B31" s="171"/>
      <c r="C31" s="171"/>
      <c r="D31" s="171"/>
      <c r="E31" s="171"/>
      <c r="F31" s="172"/>
      <c r="G31" s="173"/>
      <c r="H31" s="173"/>
      <c r="I31" s="173"/>
      <c r="J31" s="199"/>
      <c r="K31" s="200"/>
      <c r="L31" s="201"/>
    </row>
    <row r="32" ht="45" customHeight="1" spans="2:12">
      <c r="B32" s="9" t="s">
        <v>29</v>
      </c>
      <c r="C32" s="159"/>
      <c r="D32" s="159"/>
      <c r="E32" s="159"/>
      <c r="F32" s="12"/>
      <c r="G32" s="13" t="s">
        <v>4</v>
      </c>
      <c r="H32" s="13" t="s">
        <v>5</v>
      </c>
      <c r="I32" s="13" t="s">
        <v>6</v>
      </c>
      <c r="J32" s="13" t="s">
        <v>55</v>
      </c>
      <c r="K32" s="13" t="s">
        <v>8</v>
      </c>
      <c r="L32" s="13" t="s">
        <v>9</v>
      </c>
    </row>
    <row r="33" spans="2:12">
      <c r="B33" s="14">
        <v>1</v>
      </c>
      <c r="C33" s="15"/>
      <c r="D33" s="15"/>
      <c r="E33" s="15"/>
      <c r="F33" s="16"/>
      <c r="G33" s="17">
        <v>2</v>
      </c>
      <c r="H33" s="17">
        <v>3</v>
      </c>
      <c r="I33" s="17">
        <v>4</v>
      </c>
      <c r="J33" s="17">
        <v>5</v>
      </c>
      <c r="K33" s="183" t="s">
        <v>10</v>
      </c>
      <c r="L33" s="17" t="s">
        <v>11</v>
      </c>
    </row>
    <row r="34" spans="2:12">
      <c r="B34" s="96"/>
      <c r="C34" s="96">
        <v>92</v>
      </c>
      <c r="D34" s="174"/>
      <c r="E34" s="174"/>
      <c r="F34" s="91" t="s">
        <v>56</v>
      </c>
      <c r="G34" s="142">
        <f t="shared" ref="G34" si="15">G35</f>
        <v>10747.76</v>
      </c>
      <c r="H34" s="142">
        <v>0</v>
      </c>
      <c r="I34" s="142">
        <v>21948.19</v>
      </c>
      <c r="J34" s="192">
        <v>21948.19</v>
      </c>
      <c r="K34" s="184">
        <f t="shared" ref="K34:K37" si="16">J34/G34*100</f>
        <v>204.211761334455</v>
      </c>
      <c r="L34" s="185">
        <f>J34/I34*100</f>
        <v>100</v>
      </c>
    </row>
    <row r="35" spans="2:12">
      <c r="B35" s="95"/>
      <c r="C35" s="174"/>
      <c r="D35" s="95">
        <v>922</v>
      </c>
      <c r="E35" s="95"/>
      <c r="F35" s="94" t="s">
        <v>57</v>
      </c>
      <c r="G35" s="134">
        <f>SUM(G36)</f>
        <v>10747.76</v>
      </c>
      <c r="H35" s="134"/>
      <c r="I35" s="134"/>
      <c r="J35" s="192"/>
      <c r="K35" s="197">
        <f t="shared" si="16"/>
        <v>0</v>
      </c>
      <c r="L35" s="202"/>
    </row>
    <row r="36" spans="2:12">
      <c r="B36" s="37"/>
      <c r="C36" s="96"/>
      <c r="D36" s="37"/>
      <c r="E36" s="37">
        <v>9221</v>
      </c>
      <c r="F36" s="93" t="s">
        <v>58</v>
      </c>
      <c r="G36" s="38">
        <v>10747.76</v>
      </c>
      <c r="H36" s="38"/>
      <c r="I36" s="38"/>
      <c r="J36" s="192">
        <v>21948.19</v>
      </c>
      <c r="K36" s="193">
        <f t="shared" si="16"/>
        <v>204.211761334455</v>
      </c>
      <c r="L36" s="194"/>
    </row>
    <row r="37" spans="2:12">
      <c r="B37" s="250" t="s">
        <v>59</v>
      </c>
      <c r="C37" s="147"/>
      <c r="D37" s="147"/>
      <c r="E37" s="147"/>
      <c r="F37" s="175"/>
      <c r="G37" s="176">
        <f>+G34+G7</f>
        <v>997511.28</v>
      </c>
      <c r="H37" s="176">
        <f>+H34+H7</f>
        <v>945703.04</v>
      </c>
      <c r="I37" s="176">
        <f>+I34+I7</f>
        <v>1323251.23</v>
      </c>
      <c r="J37" s="176">
        <f>+J34+J7</f>
        <v>1289069.46</v>
      </c>
      <c r="K37" s="203">
        <f t="shared" si="16"/>
        <v>129.228559701099</v>
      </c>
      <c r="L37" s="204">
        <f t="shared" ref="L37" si="17">J37/I37*100</f>
        <v>97.4168344434488</v>
      </c>
    </row>
    <row r="38" ht="23.25" customHeight="1" spans="2:12">
      <c r="B38" s="171"/>
      <c r="C38" s="171"/>
      <c r="D38" s="171"/>
      <c r="E38" s="171"/>
      <c r="F38" s="172"/>
      <c r="G38" s="173"/>
      <c r="H38" s="173"/>
      <c r="I38" s="173"/>
      <c r="J38" s="199"/>
      <c r="K38" s="200"/>
      <c r="L38" s="201"/>
    </row>
    <row r="39" ht="41.25" customHeight="1" spans="2:12">
      <c r="B39" s="9" t="s">
        <v>29</v>
      </c>
      <c r="C39" s="159"/>
      <c r="D39" s="159"/>
      <c r="E39" s="159"/>
      <c r="F39" s="12"/>
      <c r="G39" s="13" t="s">
        <v>4</v>
      </c>
      <c r="H39" s="13" t="s">
        <v>5</v>
      </c>
      <c r="I39" s="13" t="s">
        <v>6</v>
      </c>
      <c r="J39" s="13" t="s">
        <v>30</v>
      </c>
      <c r="K39" s="13" t="s">
        <v>8</v>
      </c>
      <c r="L39" s="13" t="s">
        <v>9</v>
      </c>
    </row>
    <row r="40" spans="2:12">
      <c r="B40" s="14">
        <v>1</v>
      </c>
      <c r="C40" s="15"/>
      <c r="D40" s="15"/>
      <c r="E40" s="15"/>
      <c r="F40" s="16"/>
      <c r="G40" s="17">
        <v>2</v>
      </c>
      <c r="H40" s="17">
        <v>3</v>
      </c>
      <c r="I40" s="17">
        <v>4</v>
      </c>
      <c r="J40" s="17">
        <v>5</v>
      </c>
      <c r="K40" s="183" t="s">
        <v>10</v>
      </c>
      <c r="L40" s="17" t="s">
        <v>11</v>
      </c>
    </row>
    <row r="41" spans="2:12">
      <c r="B41" s="91"/>
      <c r="C41" s="91"/>
      <c r="D41" s="91"/>
      <c r="E41" s="91"/>
      <c r="F41" s="91" t="s">
        <v>60</v>
      </c>
      <c r="G41" s="117">
        <f>+G42+G94</f>
        <v>975566.13</v>
      </c>
      <c r="H41" s="117">
        <f t="shared" ref="H41:J41" si="18">+H42+H94</f>
        <v>945703.04</v>
      </c>
      <c r="I41" s="117">
        <f t="shared" si="18"/>
        <v>1323251.23</v>
      </c>
      <c r="J41" s="117">
        <f t="shared" si="18"/>
        <v>1307033.2</v>
      </c>
      <c r="K41" s="184">
        <f>J41/G41*100</f>
        <v>133.976894011275</v>
      </c>
      <c r="L41" s="184">
        <f>J41/I41*100</f>
        <v>98.7743801303702</v>
      </c>
    </row>
    <row r="42" s="2" customFormat="1" spans="2:12">
      <c r="B42" s="160">
        <v>3</v>
      </c>
      <c r="C42" s="160"/>
      <c r="D42" s="160"/>
      <c r="E42" s="160"/>
      <c r="F42" s="160" t="s">
        <v>61</v>
      </c>
      <c r="G42" s="177">
        <f>+G43+G53+G85+G91</f>
        <v>907475.78</v>
      </c>
      <c r="H42" s="177">
        <f t="shared" ref="H42:J42" si="19">+H43+H53+H85+H91</f>
        <v>903232.21</v>
      </c>
      <c r="I42" s="177">
        <f t="shared" si="19"/>
        <v>1276880.4</v>
      </c>
      <c r="J42" s="177">
        <f t="shared" si="19"/>
        <v>1260866.87</v>
      </c>
      <c r="K42" s="186">
        <f t="shared" ref="K42:K94" si="20">J42/G42*100</f>
        <v>138.942206259213</v>
      </c>
      <c r="L42" s="186">
        <f t="shared" ref="L42:L43" si="21">J42/I42*100</f>
        <v>98.7458864589041</v>
      </c>
    </row>
    <row r="43" s="2" customFormat="1" spans="2:12">
      <c r="B43" s="178"/>
      <c r="C43" s="178">
        <v>31</v>
      </c>
      <c r="D43" s="178"/>
      <c r="E43" s="178"/>
      <c r="F43" s="178" t="s">
        <v>62</v>
      </c>
      <c r="G43" s="179">
        <f>+G44+G48+G50</f>
        <v>614096.68</v>
      </c>
      <c r="H43" s="179">
        <f t="shared" ref="H43:J43" si="22">+H44+H48+H50</f>
        <v>583910.02</v>
      </c>
      <c r="I43" s="179">
        <f t="shared" si="22"/>
        <v>957558.21</v>
      </c>
      <c r="J43" s="179">
        <f t="shared" si="22"/>
        <v>950935.51</v>
      </c>
      <c r="K43" s="205">
        <f t="shared" si="20"/>
        <v>154.851107483597</v>
      </c>
      <c r="L43" s="205">
        <f t="shared" si="21"/>
        <v>99.3083762500454</v>
      </c>
    </row>
    <row r="44" s="3" customFormat="1" spans="2:12">
      <c r="B44" s="164"/>
      <c r="C44" s="164"/>
      <c r="D44" s="164">
        <v>311</v>
      </c>
      <c r="E44" s="164"/>
      <c r="F44" s="251" t="s">
        <v>63</v>
      </c>
      <c r="G44" s="167">
        <f>SUM(G45:G47)</f>
        <v>494758.1</v>
      </c>
      <c r="H44" s="167">
        <v>583910.02</v>
      </c>
      <c r="I44" s="167">
        <v>957558.21</v>
      </c>
      <c r="J44" s="167">
        <f t="shared" ref="J44" si="23">SUM(J45:J47)</f>
        <v>785398.72</v>
      </c>
      <c r="K44" s="190">
        <f t="shared" si="20"/>
        <v>158.743984181361</v>
      </c>
      <c r="L44" s="190"/>
    </row>
    <row r="45" spans="2:12">
      <c r="B45" s="37"/>
      <c r="C45" s="37"/>
      <c r="D45" s="37"/>
      <c r="E45" s="37">
        <v>3111</v>
      </c>
      <c r="F45" s="252" t="s">
        <v>64</v>
      </c>
      <c r="G45" s="38">
        <v>379476.45</v>
      </c>
      <c r="H45" s="38"/>
      <c r="I45" s="38"/>
      <c r="J45" s="38">
        <v>666426.13</v>
      </c>
      <c r="K45" s="193">
        <f t="shared" si="20"/>
        <v>175.617256354116</v>
      </c>
      <c r="L45" s="193"/>
    </row>
    <row r="46" spans="2:12">
      <c r="B46" s="37"/>
      <c r="C46" s="37"/>
      <c r="D46" s="37"/>
      <c r="E46" s="37">
        <v>3113</v>
      </c>
      <c r="F46" s="252" t="s">
        <v>65</v>
      </c>
      <c r="G46" s="38">
        <v>3095.95</v>
      </c>
      <c r="H46" s="38"/>
      <c r="I46" s="38"/>
      <c r="J46" s="38">
        <v>8916.66</v>
      </c>
      <c r="K46" s="193">
        <f t="shared" si="20"/>
        <v>288.010465285292</v>
      </c>
      <c r="L46" s="193"/>
    </row>
    <row r="47" spans="2:12">
      <c r="B47" s="37"/>
      <c r="C47" s="37"/>
      <c r="D47" s="37"/>
      <c r="E47" s="37">
        <v>3114</v>
      </c>
      <c r="F47" s="252" t="s">
        <v>66</v>
      </c>
      <c r="G47" s="38">
        <v>112185.7</v>
      </c>
      <c r="H47" s="38"/>
      <c r="I47" s="38"/>
      <c r="J47" s="38">
        <v>110055.93</v>
      </c>
      <c r="K47" s="193">
        <f t="shared" si="20"/>
        <v>98.1015673120549</v>
      </c>
      <c r="L47" s="193"/>
    </row>
    <row r="48" s="3" customFormat="1" spans="2:12">
      <c r="B48" s="164"/>
      <c r="C48" s="164"/>
      <c r="D48" s="164">
        <v>312</v>
      </c>
      <c r="E48" s="164"/>
      <c r="F48" s="251" t="s">
        <v>67</v>
      </c>
      <c r="G48" s="167">
        <f>SUM(G49)</f>
        <v>37703.99</v>
      </c>
      <c r="H48" s="167">
        <f t="shared" ref="H48:J48" si="24">SUM(H49)</f>
        <v>0</v>
      </c>
      <c r="I48" s="167">
        <f t="shared" si="24"/>
        <v>0</v>
      </c>
      <c r="J48" s="167">
        <f t="shared" si="24"/>
        <v>36053.12</v>
      </c>
      <c r="K48" s="190">
        <f t="shared" si="20"/>
        <v>95.621497883911</v>
      </c>
      <c r="L48" s="190"/>
    </row>
    <row r="49" spans="2:12">
      <c r="B49" s="37"/>
      <c r="C49" s="37"/>
      <c r="D49" s="37"/>
      <c r="E49" s="37">
        <v>3121</v>
      </c>
      <c r="F49" s="252" t="s">
        <v>67</v>
      </c>
      <c r="G49" s="38">
        <v>37703.99</v>
      </c>
      <c r="H49" s="38"/>
      <c r="I49" s="38"/>
      <c r="J49" s="38">
        <v>36053.12</v>
      </c>
      <c r="K49" s="193">
        <f t="shared" si="20"/>
        <v>95.621497883911</v>
      </c>
      <c r="L49" s="193"/>
    </row>
    <row r="50" s="3" customFormat="1" spans="2:12">
      <c r="B50" s="164"/>
      <c r="C50" s="164"/>
      <c r="D50" s="164">
        <v>313</v>
      </c>
      <c r="E50" s="180"/>
      <c r="F50" s="251" t="s">
        <v>68</v>
      </c>
      <c r="G50" s="167">
        <f>SUM(G51,G52)</f>
        <v>81634.59</v>
      </c>
      <c r="H50" s="167">
        <f t="shared" ref="H50:J50" si="25">SUM(H51,H52)</f>
        <v>0</v>
      </c>
      <c r="I50" s="167">
        <f t="shared" si="25"/>
        <v>0</v>
      </c>
      <c r="J50" s="167">
        <f t="shared" si="25"/>
        <v>129483.67</v>
      </c>
      <c r="K50" s="190">
        <f t="shared" si="20"/>
        <v>158.613732242668</v>
      </c>
      <c r="L50" s="190"/>
    </row>
    <row r="51" spans="2:12">
      <c r="B51" s="37"/>
      <c r="C51" s="37"/>
      <c r="D51" s="37"/>
      <c r="E51" s="37">
        <v>3132</v>
      </c>
      <c r="F51" s="252" t="s">
        <v>69</v>
      </c>
      <c r="G51" s="38">
        <v>81634.59</v>
      </c>
      <c r="H51" s="38"/>
      <c r="I51" s="38"/>
      <c r="J51" s="38">
        <v>129483.67</v>
      </c>
      <c r="K51" s="193">
        <f t="shared" si="20"/>
        <v>158.613732242668</v>
      </c>
      <c r="L51" s="193"/>
    </row>
    <row r="52" spans="2:12">
      <c r="B52" s="37"/>
      <c r="C52" s="37"/>
      <c r="D52" s="37"/>
      <c r="E52" s="37">
        <v>3133</v>
      </c>
      <c r="F52" s="252" t="s">
        <v>70</v>
      </c>
      <c r="G52" s="38">
        <v>0</v>
      </c>
      <c r="H52" s="38"/>
      <c r="I52" s="38"/>
      <c r="J52" s="38">
        <v>0</v>
      </c>
      <c r="K52" s="193" t="e">
        <f t="shared" si="20"/>
        <v>#DIV/0!</v>
      </c>
      <c r="L52" s="193"/>
    </row>
    <row r="53" s="2" customFormat="1" spans="2:12">
      <c r="B53" s="181"/>
      <c r="C53" s="181">
        <v>32</v>
      </c>
      <c r="D53" s="182"/>
      <c r="E53" s="182"/>
      <c r="F53" s="253" t="s">
        <v>71</v>
      </c>
      <c r="G53" s="179">
        <f>+G54+G59+G67+G77-G126</f>
        <v>287146.57</v>
      </c>
      <c r="H53" s="179">
        <v>312866.82</v>
      </c>
      <c r="I53" s="179">
        <v>312588.07</v>
      </c>
      <c r="J53" s="179">
        <f>+J54+J59+J67+J77-J126</f>
        <v>303086.58</v>
      </c>
      <c r="K53" s="205">
        <f t="shared" si="20"/>
        <v>105.551175485049</v>
      </c>
      <c r="L53" s="205">
        <f>J53/I53*100</f>
        <v>96.9603798379126</v>
      </c>
    </row>
    <row r="54" s="3" customFormat="1" spans="2:12">
      <c r="B54" s="164"/>
      <c r="C54" s="164"/>
      <c r="D54" s="164">
        <v>321</v>
      </c>
      <c r="E54" s="164"/>
      <c r="F54" s="251" t="s">
        <v>72</v>
      </c>
      <c r="G54" s="167">
        <f>SUM(G55:G58)</f>
        <v>8134.72</v>
      </c>
      <c r="H54" s="167">
        <f t="shared" ref="H54:J54" si="26">SUM(H55:H58)</f>
        <v>0</v>
      </c>
      <c r="I54" s="167">
        <f t="shared" si="26"/>
        <v>0</v>
      </c>
      <c r="J54" s="167">
        <f t="shared" si="26"/>
        <v>9766.07</v>
      </c>
      <c r="K54" s="190">
        <f t="shared" si="20"/>
        <v>120.054162896818</v>
      </c>
      <c r="L54" s="190"/>
    </row>
    <row r="55" spans="2:12">
      <c r="B55" s="37"/>
      <c r="C55" s="37"/>
      <c r="D55" s="37"/>
      <c r="E55" s="37">
        <v>3211</v>
      </c>
      <c r="F55" s="252" t="s">
        <v>73</v>
      </c>
      <c r="G55" s="38">
        <v>1285.23</v>
      </c>
      <c r="H55" s="38"/>
      <c r="I55" s="38"/>
      <c r="J55" s="38">
        <v>2741.3</v>
      </c>
      <c r="K55" s="193">
        <f t="shared" si="20"/>
        <v>213.292562420734</v>
      </c>
      <c r="L55" s="197"/>
    </row>
    <row r="56" spans="2:12">
      <c r="B56" s="37"/>
      <c r="C56" s="37"/>
      <c r="D56" s="37"/>
      <c r="E56" s="37">
        <v>3212</v>
      </c>
      <c r="F56" s="252" t="s">
        <v>74</v>
      </c>
      <c r="G56" s="38">
        <v>5559.49</v>
      </c>
      <c r="H56" s="38"/>
      <c r="I56" s="38"/>
      <c r="J56" s="38">
        <v>5493.39</v>
      </c>
      <c r="K56" s="193">
        <f t="shared" si="20"/>
        <v>98.8110420200414</v>
      </c>
      <c r="L56" s="193"/>
    </row>
    <row r="57" spans="2:12">
      <c r="B57" s="37"/>
      <c r="C57" s="37"/>
      <c r="D57" s="37"/>
      <c r="E57" s="37">
        <v>3213</v>
      </c>
      <c r="F57" s="252" t="s">
        <v>75</v>
      </c>
      <c r="G57" s="38">
        <v>1290</v>
      </c>
      <c r="H57" s="38"/>
      <c r="I57" s="38"/>
      <c r="J57" s="38">
        <v>1531.38</v>
      </c>
      <c r="K57" s="193">
        <f t="shared" si="20"/>
        <v>118.711627906977</v>
      </c>
      <c r="L57" s="193"/>
    </row>
    <row r="58" spans="2:12">
      <c r="B58" s="37"/>
      <c r="C58" s="37"/>
      <c r="D58" s="37"/>
      <c r="E58" s="37">
        <v>3214</v>
      </c>
      <c r="F58" s="252" t="s">
        <v>76</v>
      </c>
      <c r="G58" s="38">
        <v>0</v>
      </c>
      <c r="H58" s="38"/>
      <c r="I58" s="38"/>
      <c r="J58" s="38">
        <v>0</v>
      </c>
      <c r="K58" s="193" t="e">
        <f t="shared" si="20"/>
        <v>#DIV/0!</v>
      </c>
      <c r="L58" s="193"/>
    </row>
    <row r="59" s="3" customFormat="1" spans="2:12">
      <c r="B59" s="164"/>
      <c r="C59" s="164"/>
      <c r="D59" s="164">
        <v>322</v>
      </c>
      <c r="E59" s="164"/>
      <c r="F59" s="251" t="s">
        <v>77</v>
      </c>
      <c r="G59" s="167">
        <f>SUM(G60:G66)</f>
        <v>216752.9</v>
      </c>
      <c r="H59" s="167">
        <f t="shared" ref="H59:J59" si="27">SUM(H60:H66)</f>
        <v>0</v>
      </c>
      <c r="I59" s="167">
        <f t="shared" si="27"/>
        <v>0</v>
      </c>
      <c r="J59" s="167">
        <f t="shared" si="27"/>
        <v>224832.65</v>
      </c>
      <c r="K59" s="190">
        <f t="shared" si="20"/>
        <v>103.727631787164</v>
      </c>
      <c r="L59" s="190"/>
    </row>
    <row r="60" spans="2:12">
      <c r="B60" s="37"/>
      <c r="C60" s="37"/>
      <c r="D60" s="37"/>
      <c r="E60" s="37">
        <v>3221</v>
      </c>
      <c r="F60" s="252" t="s">
        <v>78</v>
      </c>
      <c r="G60" s="38">
        <v>25343.74</v>
      </c>
      <c r="H60" s="38"/>
      <c r="I60" s="38"/>
      <c r="J60" s="38">
        <v>30508.94</v>
      </c>
      <c r="K60" s="193">
        <f t="shared" si="20"/>
        <v>120.380575242644</v>
      </c>
      <c r="L60" s="193"/>
    </row>
    <row r="61" spans="2:12">
      <c r="B61" s="37"/>
      <c r="C61" s="37"/>
      <c r="D61" s="37"/>
      <c r="E61" s="37">
        <v>3222</v>
      </c>
      <c r="F61" s="252" t="s">
        <v>79</v>
      </c>
      <c r="G61" s="38">
        <v>127198.51</v>
      </c>
      <c r="H61" s="38"/>
      <c r="I61" s="38"/>
      <c r="J61" s="38">
        <v>131232.84</v>
      </c>
      <c r="K61" s="193">
        <f t="shared" si="20"/>
        <v>103.171680234305</v>
      </c>
      <c r="L61" s="193"/>
    </row>
    <row r="62" spans="2:12">
      <c r="B62" s="37"/>
      <c r="C62" s="37"/>
      <c r="D62" s="37"/>
      <c r="E62" s="37">
        <v>3223</v>
      </c>
      <c r="F62" s="252" t="s">
        <v>80</v>
      </c>
      <c r="G62" s="38">
        <v>53939.26</v>
      </c>
      <c r="H62" s="38"/>
      <c r="I62" s="38"/>
      <c r="J62" s="38">
        <v>47127.71</v>
      </c>
      <c r="K62" s="193">
        <f t="shared" si="20"/>
        <v>87.3718141479879</v>
      </c>
      <c r="L62" s="193"/>
    </row>
    <row r="63" spans="2:12">
      <c r="B63" s="37"/>
      <c r="C63" s="37"/>
      <c r="D63" s="37"/>
      <c r="E63" s="37">
        <v>3224</v>
      </c>
      <c r="F63" s="252" t="s">
        <v>81</v>
      </c>
      <c r="G63" s="38">
        <v>1606.05</v>
      </c>
      <c r="H63" s="38"/>
      <c r="I63" s="38"/>
      <c r="J63" s="38">
        <v>2996</v>
      </c>
      <c r="K63" s="193">
        <f t="shared" si="20"/>
        <v>186.544628124903</v>
      </c>
      <c r="L63" s="193"/>
    </row>
    <row r="64" spans="2:12">
      <c r="B64" s="37"/>
      <c r="C64" s="37"/>
      <c r="D64" s="37"/>
      <c r="E64" s="37">
        <v>3225</v>
      </c>
      <c r="F64" s="252" t="s">
        <v>82</v>
      </c>
      <c r="G64" s="38">
        <v>8166.66</v>
      </c>
      <c r="H64" s="38"/>
      <c r="I64" s="38"/>
      <c r="J64" s="38">
        <v>10293.07</v>
      </c>
      <c r="K64" s="193">
        <f t="shared" si="20"/>
        <v>126.037694724649</v>
      </c>
      <c r="L64" s="193"/>
    </row>
    <row r="65" spans="2:12">
      <c r="B65" s="37"/>
      <c r="C65" s="37"/>
      <c r="D65" s="37"/>
      <c r="E65" s="37">
        <v>3226</v>
      </c>
      <c r="F65" s="252" t="s">
        <v>83</v>
      </c>
      <c r="G65" s="38">
        <v>0</v>
      </c>
      <c r="H65" s="38"/>
      <c r="I65" s="38"/>
      <c r="J65" s="38">
        <v>0</v>
      </c>
      <c r="K65" s="193" t="e">
        <f t="shared" si="20"/>
        <v>#DIV/0!</v>
      </c>
      <c r="L65" s="193"/>
    </row>
    <row r="66" spans="2:12">
      <c r="B66" s="37"/>
      <c r="C66" s="37"/>
      <c r="D66" s="37"/>
      <c r="E66" s="37">
        <v>3227</v>
      </c>
      <c r="F66" s="252" t="s">
        <v>84</v>
      </c>
      <c r="G66" s="38">
        <v>498.68</v>
      </c>
      <c r="H66" s="38"/>
      <c r="I66" s="38"/>
      <c r="J66" s="38">
        <v>2674.09</v>
      </c>
      <c r="K66" s="193">
        <f t="shared" si="20"/>
        <v>536.233656854095</v>
      </c>
      <c r="L66" s="193"/>
    </row>
    <row r="67" s="3" customFormat="1" spans="2:12">
      <c r="B67" s="164"/>
      <c r="C67" s="164"/>
      <c r="D67" s="164">
        <v>323</v>
      </c>
      <c r="E67" s="164"/>
      <c r="F67" s="251" t="s">
        <v>85</v>
      </c>
      <c r="G67" s="167">
        <f>SUM(G68:G76)</f>
        <v>47660.12</v>
      </c>
      <c r="H67" s="167">
        <f t="shared" ref="H67:J67" si="28">SUM(H68:H76)</f>
        <v>0</v>
      </c>
      <c r="I67" s="167">
        <f t="shared" si="28"/>
        <v>0</v>
      </c>
      <c r="J67" s="167">
        <f t="shared" si="28"/>
        <v>55040.59</v>
      </c>
      <c r="K67" s="190">
        <f t="shared" si="20"/>
        <v>115.485630334124</v>
      </c>
      <c r="L67" s="190"/>
    </row>
    <row r="68" spans="2:12">
      <c r="B68" s="37"/>
      <c r="C68" s="37"/>
      <c r="D68" s="37"/>
      <c r="E68" s="37">
        <v>3231</v>
      </c>
      <c r="F68" s="252" t="s">
        <v>86</v>
      </c>
      <c r="G68" s="38">
        <v>6779.71</v>
      </c>
      <c r="H68" s="38"/>
      <c r="I68" s="38"/>
      <c r="J68" s="38">
        <v>5829.61</v>
      </c>
      <c r="K68" s="193">
        <f t="shared" si="20"/>
        <v>85.9861262502378</v>
      </c>
      <c r="L68" s="193"/>
    </row>
    <row r="69" spans="2:12">
      <c r="B69" s="37"/>
      <c r="C69" s="37"/>
      <c r="D69" s="37"/>
      <c r="E69" s="37">
        <v>3232</v>
      </c>
      <c r="F69" s="252" t="s">
        <v>87</v>
      </c>
      <c r="G69" s="38">
        <v>16531.95</v>
      </c>
      <c r="H69" s="38"/>
      <c r="I69" s="38"/>
      <c r="J69" s="38">
        <v>15637.2</v>
      </c>
      <c r="K69" s="193">
        <f t="shared" si="20"/>
        <v>94.5877528059303</v>
      </c>
      <c r="L69" s="193"/>
    </row>
    <row r="70" spans="2:12">
      <c r="B70" s="37"/>
      <c r="C70" s="37"/>
      <c r="D70" s="37"/>
      <c r="E70" s="37">
        <v>3233</v>
      </c>
      <c r="F70" s="252" t="s">
        <v>88</v>
      </c>
      <c r="G70" s="38">
        <v>0</v>
      </c>
      <c r="H70" s="38"/>
      <c r="I70" s="38"/>
      <c r="J70" s="38">
        <v>0</v>
      </c>
      <c r="K70" s="193" t="e">
        <f t="shared" si="20"/>
        <v>#DIV/0!</v>
      </c>
      <c r="L70" s="193"/>
    </row>
    <row r="71" spans="2:12">
      <c r="B71" s="37"/>
      <c r="C71" s="37"/>
      <c r="D71" s="37"/>
      <c r="E71" s="37">
        <v>3234</v>
      </c>
      <c r="F71" s="252" t="s">
        <v>89</v>
      </c>
      <c r="G71" s="38">
        <v>14623.36</v>
      </c>
      <c r="H71" s="38"/>
      <c r="I71" s="38"/>
      <c r="J71" s="38">
        <v>15525.52</v>
      </c>
      <c r="K71" s="193">
        <f t="shared" si="20"/>
        <v>106.169307190687</v>
      </c>
      <c r="L71" s="193"/>
    </row>
    <row r="72" spans="2:12">
      <c r="B72" s="37"/>
      <c r="C72" s="37"/>
      <c r="D72" s="37"/>
      <c r="E72" s="37">
        <v>3235</v>
      </c>
      <c r="F72" s="252" t="s">
        <v>90</v>
      </c>
      <c r="G72" s="43">
        <v>0</v>
      </c>
      <c r="H72" s="38"/>
      <c r="I72" s="38"/>
      <c r="J72" s="38">
        <v>0</v>
      </c>
      <c r="K72" s="193" t="e">
        <f t="shared" si="20"/>
        <v>#DIV/0!</v>
      </c>
      <c r="L72" s="193"/>
    </row>
    <row r="73" spans="2:12">
      <c r="B73" s="37"/>
      <c r="C73" s="37"/>
      <c r="D73" s="37"/>
      <c r="E73" s="37">
        <v>3236</v>
      </c>
      <c r="F73" s="252" t="s">
        <v>91</v>
      </c>
      <c r="G73" s="38">
        <v>1273.03</v>
      </c>
      <c r="H73" s="38"/>
      <c r="I73" s="38"/>
      <c r="J73" s="38">
        <v>6680.85</v>
      </c>
      <c r="K73" s="193">
        <f t="shared" si="20"/>
        <v>524.799101356606</v>
      </c>
      <c r="L73" s="193"/>
    </row>
    <row r="74" spans="2:12">
      <c r="B74" s="37"/>
      <c r="C74" s="37"/>
      <c r="D74" s="37"/>
      <c r="E74" s="37">
        <v>3237</v>
      </c>
      <c r="F74" s="252" t="s">
        <v>92</v>
      </c>
      <c r="G74" s="38">
        <v>3550.07</v>
      </c>
      <c r="H74" s="38"/>
      <c r="I74" s="38"/>
      <c r="J74" s="38">
        <v>5084.83</v>
      </c>
      <c r="K74" s="193">
        <f t="shared" si="20"/>
        <v>143.231823597845</v>
      </c>
      <c r="L74" s="193"/>
    </row>
    <row r="75" spans="2:12">
      <c r="B75" s="37"/>
      <c r="C75" s="37"/>
      <c r="D75" s="37"/>
      <c r="E75" s="37">
        <v>3238</v>
      </c>
      <c r="F75" s="252" t="s">
        <v>93</v>
      </c>
      <c r="G75" s="38">
        <v>4731.25</v>
      </c>
      <c r="H75" s="38"/>
      <c r="I75" s="38"/>
      <c r="J75" s="38">
        <v>6101.95</v>
      </c>
      <c r="K75" s="193">
        <f t="shared" si="20"/>
        <v>128.971202113606</v>
      </c>
      <c r="L75" s="193"/>
    </row>
    <row r="76" spans="2:12">
      <c r="B76" s="37"/>
      <c r="C76" s="37"/>
      <c r="D76" s="37"/>
      <c r="E76" s="37">
        <v>3239</v>
      </c>
      <c r="F76" s="252" t="s">
        <v>94</v>
      </c>
      <c r="G76" s="38">
        <v>170.75</v>
      </c>
      <c r="H76" s="38"/>
      <c r="I76" s="38"/>
      <c r="J76" s="38">
        <v>180.63</v>
      </c>
      <c r="K76" s="193">
        <f t="shared" si="20"/>
        <v>105.786237188873</v>
      </c>
      <c r="L76" s="193"/>
    </row>
    <row r="77" s="3" customFormat="1" spans="2:12">
      <c r="B77" s="164"/>
      <c r="C77" s="164"/>
      <c r="D77" s="164">
        <v>329</v>
      </c>
      <c r="E77" s="164"/>
      <c r="F77" s="251" t="s">
        <v>95</v>
      </c>
      <c r="G77" s="167">
        <f>SUM(G78:G84)</f>
        <v>14598.83</v>
      </c>
      <c r="H77" s="167">
        <f t="shared" ref="H77:J77" si="29">SUM(H78:H84)</f>
        <v>0</v>
      </c>
      <c r="I77" s="167">
        <f t="shared" si="29"/>
        <v>0</v>
      </c>
      <c r="J77" s="167">
        <f t="shared" si="29"/>
        <v>13447.27</v>
      </c>
      <c r="K77" s="190">
        <f t="shared" si="20"/>
        <v>92.1119706168234</v>
      </c>
      <c r="L77" s="190"/>
    </row>
    <row r="78" spans="2:12">
      <c r="B78" s="37"/>
      <c r="C78" s="37"/>
      <c r="D78" s="37"/>
      <c r="E78" s="37">
        <v>3291</v>
      </c>
      <c r="F78" s="252" t="s">
        <v>96</v>
      </c>
      <c r="G78" s="38">
        <v>6228.57</v>
      </c>
      <c r="H78" s="38"/>
      <c r="I78" s="38"/>
      <c r="J78" s="38">
        <v>6182.28</v>
      </c>
      <c r="K78" s="193">
        <f t="shared" si="20"/>
        <v>99.2568117561495</v>
      </c>
      <c r="L78" s="193"/>
    </row>
    <row r="79" spans="2:12">
      <c r="B79" s="37"/>
      <c r="C79" s="37"/>
      <c r="D79" s="37"/>
      <c r="E79" s="37">
        <v>3292</v>
      </c>
      <c r="F79" s="252" t="s">
        <v>97</v>
      </c>
      <c r="G79" s="38">
        <v>1468.93</v>
      </c>
      <c r="H79" s="38"/>
      <c r="I79" s="38"/>
      <c r="J79" s="38">
        <v>1276.31</v>
      </c>
      <c r="K79" s="193">
        <f t="shared" si="20"/>
        <v>86.8870538419121</v>
      </c>
      <c r="L79" s="193"/>
    </row>
    <row r="80" spans="2:12">
      <c r="B80" s="37"/>
      <c r="C80" s="37"/>
      <c r="D80" s="37"/>
      <c r="E80" s="37">
        <v>3293</v>
      </c>
      <c r="F80" s="252" t="s">
        <v>98</v>
      </c>
      <c r="G80" s="38">
        <v>612.43</v>
      </c>
      <c r="H80" s="38"/>
      <c r="I80" s="38"/>
      <c r="J80" s="38">
        <v>676.79</v>
      </c>
      <c r="K80" s="193">
        <f t="shared" si="20"/>
        <v>110.508956125598</v>
      </c>
      <c r="L80" s="193"/>
    </row>
    <row r="81" spans="2:12">
      <c r="B81" s="37"/>
      <c r="C81" s="37"/>
      <c r="D81" s="37"/>
      <c r="E81" s="37">
        <v>3294</v>
      </c>
      <c r="F81" s="252" t="s">
        <v>99</v>
      </c>
      <c r="G81" s="38">
        <v>0</v>
      </c>
      <c r="H81" s="38"/>
      <c r="I81" s="38"/>
      <c r="J81" s="38">
        <v>0</v>
      </c>
      <c r="K81" s="193" t="e">
        <f t="shared" si="20"/>
        <v>#DIV/0!</v>
      </c>
      <c r="L81" s="193"/>
    </row>
    <row r="82" spans="2:12">
      <c r="B82" s="37"/>
      <c r="C82" s="37"/>
      <c r="D82" s="37"/>
      <c r="E82" s="37">
        <v>3295</v>
      </c>
      <c r="F82" s="252" t="s">
        <v>100</v>
      </c>
      <c r="G82" s="38">
        <v>3188.2</v>
      </c>
      <c r="H82" s="38"/>
      <c r="I82" s="38"/>
      <c r="J82" s="38">
        <v>2645.34</v>
      </c>
      <c r="K82" s="193">
        <f t="shared" si="20"/>
        <v>82.9728373376827</v>
      </c>
      <c r="L82" s="193"/>
    </row>
    <row r="83" spans="2:12">
      <c r="B83" s="37"/>
      <c r="C83" s="37"/>
      <c r="D83" s="37"/>
      <c r="E83" s="252" t="s">
        <v>101</v>
      </c>
      <c r="F83" s="252" t="s">
        <v>102</v>
      </c>
      <c r="G83" s="38">
        <v>547.49</v>
      </c>
      <c r="H83" s="38"/>
      <c r="I83" s="38"/>
      <c r="J83" s="38">
        <v>0</v>
      </c>
      <c r="K83" s="193">
        <f t="shared" si="20"/>
        <v>0</v>
      </c>
      <c r="L83" s="193"/>
    </row>
    <row r="84" spans="2:12">
      <c r="B84" s="37"/>
      <c r="C84" s="37"/>
      <c r="D84" s="37"/>
      <c r="E84" s="37">
        <v>3299</v>
      </c>
      <c r="F84" s="252" t="s">
        <v>103</v>
      </c>
      <c r="G84" s="38">
        <v>2553.21</v>
      </c>
      <c r="H84" s="38"/>
      <c r="I84" s="38"/>
      <c r="J84" s="38">
        <v>2666.55</v>
      </c>
      <c r="K84" s="193">
        <f t="shared" si="20"/>
        <v>104.439117816396</v>
      </c>
      <c r="L84" s="193"/>
    </row>
    <row r="85" s="2" customFormat="1" spans="2:12">
      <c r="B85" s="181"/>
      <c r="C85" s="181">
        <v>34</v>
      </c>
      <c r="D85" s="181"/>
      <c r="E85" s="181"/>
      <c r="F85" s="253" t="s">
        <v>104</v>
      </c>
      <c r="G85" s="179">
        <f>+G86</f>
        <v>1839.54</v>
      </c>
      <c r="H85" s="179">
        <f t="shared" ref="H85:J85" si="30">+H86</f>
        <v>3243.01</v>
      </c>
      <c r="I85" s="179">
        <f t="shared" si="30"/>
        <v>3243.01</v>
      </c>
      <c r="J85" s="179">
        <f t="shared" si="30"/>
        <v>2040.3</v>
      </c>
      <c r="K85" s="205">
        <f t="shared" si="20"/>
        <v>110.913597964709</v>
      </c>
      <c r="L85" s="205">
        <f>J85/I85*100</f>
        <v>62.913774548953</v>
      </c>
    </row>
    <row r="86" s="3" customFormat="1" spans="2:12">
      <c r="B86" s="164"/>
      <c r="C86" s="164"/>
      <c r="D86" s="164">
        <v>343</v>
      </c>
      <c r="E86" s="164"/>
      <c r="F86" s="251" t="s">
        <v>105</v>
      </c>
      <c r="G86" s="167">
        <f>SUM(G87:G90)</f>
        <v>1839.54</v>
      </c>
      <c r="H86" s="167">
        <v>3243.01</v>
      </c>
      <c r="I86" s="167">
        <v>3243.01</v>
      </c>
      <c r="J86" s="167">
        <f t="shared" ref="J86" si="31">SUM(J87:J90)</f>
        <v>2040.3</v>
      </c>
      <c r="K86" s="190">
        <f t="shared" si="20"/>
        <v>110.913597964709</v>
      </c>
      <c r="L86" s="190"/>
    </row>
    <row r="87" spans="2:12">
      <c r="B87" s="37"/>
      <c r="C87" s="37"/>
      <c r="D87" s="37"/>
      <c r="E87" s="37">
        <v>3431</v>
      </c>
      <c r="F87" s="252" t="s">
        <v>106</v>
      </c>
      <c r="G87" s="38">
        <v>1813.35</v>
      </c>
      <c r="H87" s="38"/>
      <c r="I87" s="38"/>
      <c r="J87" s="38">
        <v>2025.9</v>
      </c>
      <c r="K87" s="193">
        <f t="shared" si="20"/>
        <v>111.721399619489</v>
      </c>
      <c r="L87" s="193"/>
    </row>
    <row r="88" spans="2:12">
      <c r="B88" s="37"/>
      <c r="C88" s="96"/>
      <c r="D88" s="37"/>
      <c r="E88" s="37">
        <v>3432</v>
      </c>
      <c r="F88" s="249" t="s">
        <v>107</v>
      </c>
      <c r="G88" s="38">
        <v>0</v>
      </c>
      <c r="H88" s="38"/>
      <c r="I88" s="38"/>
      <c r="J88" s="38">
        <v>0</v>
      </c>
      <c r="K88" s="193" t="e">
        <f t="shared" si="20"/>
        <v>#DIV/0!</v>
      </c>
      <c r="L88" s="193"/>
    </row>
    <row r="89" spans="2:12">
      <c r="B89" s="37"/>
      <c r="C89" s="96"/>
      <c r="D89" s="37"/>
      <c r="E89" s="37">
        <v>3433</v>
      </c>
      <c r="F89" s="249" t="s">
        <v>108</v>
      </c>
      <c r="G89" s="38">
        <v>20.64</v>
      </c>
      <c r="H89" s="38"/>
      <c r="I89" s="38"/>
      <c r="J89" s="38">
        <v>0</v>
      </c>
      <c r="K89" s="193">
        <f t="shared" si="20"/>
        <v>0</v>
      </c>
      <c r="L89" s="193"/>
    </row>
    <row r="90" spans="2:12">
      <c r="B90" s="37"/>
      <c r="C90" s="37"/>
      <c r="D90" s="37"/>
      <c r="E90" s="37">
        <v>3434</v>
      </c>
      <c r="F90" s="249" t="s">
        <v>109</v>
      </c>
      <c r="G90" s="38">
        <v>5.55</v>
      </c>
      <c r="H90" s="38"/>
      <c r="I90" s="38"/>
      <c r="J90" s="38">
        <v>14.4</v>
      </c>
      <c r="K90" s="193">
        <f t="shared" si="20"/>
        <v>259.459459459459</v>
      </c>
      <c r="L90" s="193"/>
    </row>
    <row r="91" s="2" customFormat="1" ht="25.5" spans="2:12">
      <c r="B91" s="181"/>
      <c r="C91" s="181">
        <v>37</v>
      </c>
      <c r="D91" s="181"/>
      <c r="E91" s="181"/>
      <c r="F91" s="254" t="s">
        <v>110</v>
      </c>
      <c r="G91" s="179">
        <f>+G92</f>
        <v>4392.99</v>
      </c>
      <c r="H91" s="179">
        <f t="shared" ref="H91:I91" si="32">+H92</f>
        <v>3212.36</v>
      </c>
      <c r="I91" s="179">
        <f t="shared" si="32"/>
        <v>3491.11</v>
      </c>
      <c r="J91" s="179">
        <f t="shared" ref="J91" si="33">+J92</f>
        <v>4804.48</v>
      </c>
      <c r="K91" s="205">
        <f t="shared" si="20"/>
        <v>109.366968738832</v>
      </c>
      <c r="L91" s="205">
        <f>J91/I91*100</f>
        <v>137.620412991856</v>
      </c>
    </row>
    <row r="92" s="3" customFormat="1" spans="2:12">
      <c r="B92" s="164"/>
      <c r="C92" s="164"/>
      <c r="D92" s="164">
        <v>372</v>
      </c>
      <c r="E92" s="164"/>
      <c r="F92" s="248" t="s">
        <v>111</v>
      </c>
      <c r="G92" s="167">
        <f>SUM(G93)</f>
        <v>4392.99</v>
      </c>
      <c r="H92" s="167">
        <f t="shared" ref="H92:J92" si="34">SUM(H93)</f>
        <v>3212.36</v>
      </c>
      <c r="I92" s="167">
        <f t="shared" si="34"/>
        <v>3491.11</v>
      </c>
      <c r="J92" s="167">
        <f t="shared" si="34"/>
        <v>4804.48</v>
      </c>
      <c r="K92" s="190">
        <f t="shared" si="20"/>
        <v>109.366968738832</v>
      </c>
      <c r="L92" s="190"/>
    </row>
    <row r="93" spans="2:12">
      <c r="B93" s="37"/>
      <c r="C93" s="37"/>
      <c r="D93" s="37"/>
      <c r="E93" s="37">
        <v>3721</v>
      </c>
      <c r="F93" s="249" t="s">
        <v>112</v>
      </c>
      <c r="G93" s="38">
        <v>4392.99</v>
      </c>
      <c r="H93" s="38">
        <v>3212.36</v>
      </c>
      <c r="I93" s="38">
        <v>3491.11</v>
      </c>
      <c r="J93" s="38">
        <v>4804.48</v>
      </c>
      <c r="K93" s="193">
        <f t="shared" si="20"/>
        <v>109.366968738832</v>
      </c>
      <c r="L93" s="193"/>
    </row>
    <row r="94" s="2" customFormat="1" spans="2:12">
      <c r="B94" s="206">
        <v>4</v>
      </c>
      <c r="C94" s="206"/>
      <c r="D94" s="206"/>
      <c r="E94" s="206"/>
      <c r="F94" s="207" t="s">
        <v>113</v>
      </c>
      <c r="G94" s="177">
        <f>+G95+G103+G116</f>
        <v>68090.35</v>
      </c>
      <c r="H94" s="177">
        <f t="shared" ref="H94:J94" si="35">+H95+H103+H116</f>
        <v>42470.83</v>
      </c>
      <c r="I94" s="177">
        <f t="shared" si="35"/>
        <v>46370.83</v>
      </c>
      <c r="J94" s="177">
        <f t="shared" si="35"/>
        <v>46166.33</v>
      </c>
      <c r="K94" s="186">
        <f t="shared" si="20"/>
        <v>67.8015754067941</v>
      </c>
      <c r="L94" s="186">
        <f>J94/I94*100</f>
        <v>99.5589899943564</v>
      </c>
    </row>
    <row r="95" s="2" customFormat="1" spans="2:12">
      <c r="B95" s="178"/>
      <c r="C95" s="178">
        <v>41</v>
      </c>
      <c r="D95" s="178"/>
      <c r="E95" s="178"/>
      <c r="F95" s="208" t="s">
        <v>114</v>
      </c>
      <c r="G95" s="179">
        <f>+G96</f>
        <v>0</v>
      </c>
      <c r="H95" s="179">
        <f t="shared" ref="H95:I95" si="36">+H96</f>
        <v>0</v>
      </c>
      <c r="I95" s="179">
        <f t="shared" si="36"/>
        <v>0</v>
      </c>
      <c r="J95" s="179">
        <f t="shared" ref="J95" si="37">+J96</f>
        <v>0</v>
      </c>
      <c r="K95" s="205" t="e">
        <f t="shared" ref="K95:K113" si="38">J95/G95*100</f>
        <v>#DIV/0!</v>
      </c>
      <c r="L95" s="205"/>
    </row>
    <row r="96" s="3" customFormat="1" spans="2:12">
      <c r="B96" s="165"/>
      <c r="C96" s="165"/>
      <c r="D96" s="164">
        <v>412</v>
      </c>
      <c r="E96" s="164"/>
      <c r="F96" s="251" t="s">
        <v>115</v>
      </c>
      <c r="G96" s="167">
        <f>SUM(G97:G102)</f>
        <v>0</v>
      </c>
      <c r="H96" s="167"/>
      <c r="I96" s="167">
        <f t="shared" ref="I96:J96" si="39">SUM(I97:I102)</f>
        <v>0</v>
      </c>
      <c r="J96" s="167">
        <f t="shared" si="39"/>
        <v>0</v>
      </c>
      <c r="K96" s="195" t="e">
        <f t="shared" si="38"/>
        <v>#DIV/0!</v>
      </c>
      <c r="L96" s="190"/>
    </row>
    <row r="97" spans="2:12">
      <c r="B97" s="93"/>
      <c r="C97" s="93"/>
      <c r="D97" s="37"/>
      <c r="E97" s="37">
        <v>4121</v>
      </c>
      <c r="F97" s="252" t="s">
        <v>116</v>
      </c>
      <c r="G97" s="38">
        <v>0</v>
      </c>
      <c r="H97" s="38"/>
      <c r="I97" s="211"/>
      <c r="J97" s="38">
        <v>0</v>
      </c>
      <c r="K97" s="193" t="e">
        <f t="shared" si="38"/>
        <v>#DIV/0!</v>
      </c>
      <c r="L97" s="193"/>
    </row>
    <row r="98" spans="2:12">
      <c r="B98" s="93"/>
      <c r="C98" s="93"/>
      <c r="D98" s="37"/>
      <c r="E98" s="37">
        <v>4122</v>
      </c>
      <c r="F98" s="252" t="s">
        <v>117</v>
      </c>
      <c r="G98" s="38">
        <v>0</v>
      </c>
      <c r="H98" s="38"/>
      <c r="I98" s="211"/>
      <c r="J98" s="38">
        <v>0</v>
      </c>
      <c r="K98" s="193" t="e">
        <f t="shared" si="38"/>
        <v>#DIV/0!</v>
      </c>
      <c r="L98" s="193"/>
    </row>
    <row r="99" spans="2:12">
      <c r="B99" s="93"/>
      <c r="C99" s="93"/>
      <c r="D99" s="37"/>
      <c r="E99" s="37">
        <v>4123</v>
      </c>
      <c r="F99" s="252" t="s">
        <v>118</v>
      </c>
      <c r="G99" s="38">
        <v>0</v>
      </c>
      <c r="H99" s="38"/>
      <c r="I99" s="211"/>
      <c r="J99" s="38">
        <v>0</v>
      </c>
      <c r="K99" s="193" t="e">
        <f t="shared" si="38"/>
        <v>#DIV/0!</v>
      </c>
      <c r="L99" s="193"/>
    </row>
    <row r="100" spans="2:12">
      <c r="B100" s="93"/>
      <c r="C100" s="93"/>
      <c r="D100" s="37"/>
      <c r="E100" s="37">
        <v>4124</v>
      </c>
      <c r="F100" s="252" t="s">
        <v>119</v>
      </c>
      <c r="G100" s="38">
        <v>0</v>
      </c>
      <c r="H100" s="38"/>
      <c r="I100" s="211"/>
      <c r="J100" s="38">
        <v>0</v>
      </c>
      <c r="K100" s="193" t="e">
        <f t="shared" si="38"/>
        <v>#DIV/0!</v>
      </c>
      <c r="L100" s="193"/>
    </row>
    <row r="101" spans="2:12">
      <c r="B101" s="93"/>
      <c r="C101" s="93"/>
      <c r="D101" s="37"/>
      <c r="E101" s="37">
        <v>4125</v>
      </c>
      <c r="F101" s="252" t="s">
        <v>120</v>
      </c>
      <c r="G101" s="38">
        <v>0</v>
      </c>
      <c r="H101" s="38"/>
      <c r="I101" s="211"/>
      <c r="J101" s="38">
        <v>0</v>
      </c>
      <c r="K101" s="193" t="e">
        <f t="shared" si="38"/>
        <v>#DIV/0!</v>
      </c>
      <c r="L101" s="193"/>
    </row>
    <row r="102" spans="2:12">
      <c r="B102" s="93"/>
      <c r="C102" s="93"/>
      <c r="D102" s="37"/>
      <c r="E102" s="37">
        <v>4126</v>
      </c>
      <c r="F102" s="252" t="s">
        <v>121</v>
      </c>
      <c r="G102" s="38">
        <v>0</v>
      </c>
      <c r="H102" s="38"/>
      <c r="I102" s="211"/>
      <c r="J102" s="38">
        <v>0</v>
      </c>
      <c r="K102" s="193" t="e">
        <f t="shared" si="38"/>
        <v>#DIV/0!</v>
      </c>
      <c r="L102" s="193"/>
    </row>
    <row r="103" s="2" customFormat="1" spans="2:12">
      <c r="B103" s="178"/>
      <c r="C103" s="178">
        <v>42</v>
      </c>
      <c r="D103" s="178"/>
      <c r="E103" s="178"/>
      <c r="F103" s="208" t="s">
        <v>114</v>
      </c>
      <c r="G103" s="179">
        <f>+G104+G114</f>
        <v>7600</v>
      </c>
      <c r="H103" s="179">
        <v>7963.23</v>
      </c>
      <c r="I103" s="179">
        <v>17625.86</v>
      </c>
      <c r="J103" s="179">
        <f>J104+J112+J114</f>
        <v>17581.54</v>
      </c>
      <c r="K103" s="205">
        <f t="shared" si="38"/>
        <v>231.336052631579</v>
      </c>
      <c r="L103" s="205">
        <f>J103/I103*100</f>
        <v>99.7485512763632</v>
      </c>
    </row>
    <row r="104" s="3" customFormat="1" spans="2:12">
      <c r="B104" s="165"/>
      <c r="C104" s="165"/>
      <c r="D104" s="164">
        <v>422</v>
      </c>
      <c r="E104" s="164"/>
      <c r="F104" s="251" t="s">
        <v>122</v>
      </c>
      <c r="G104" s="167">
        <f>SUM(G105:G111)</f>
        <v>7600</v>
      </c>
      <c r="H104" s="167">
        <f t="shared" ref="H104:J104" si="40">SUM(H105:H111)</f>
        <v>0</v>
      </c>
      <c r="I104" s="167">
        <f t="shared" si="40"/>
        <v>0</v>
      </c>
      <c r="J104" s="167">
        <f t="shared" si="40"/>
        <v>17581.54</v>
      </c>
      <c r="K104" s="190">
        <f t="shared" si="38"/>
        <v>231.336052631579</v>
      </c>
      <c r="L104" s="190"/>
    </row>
    <row r="105" spans="2:12">
      <c r="B105" s="93"/>
      <c r="C105" s="93"/>
      <c r="D105" s="37"/>
      <c r="E105" s="37">
        <v>4221</v>
      </c>
      <c r="F105" s="252" t="s">
        <v>123</v>
      </c>
      <c r="G105" s="38">
        <v>924.94</v>
      </c>
      <c r="H105" s="38"/>
      <c r="I105" s="211"/>
      <c r="J105" s="38">
        <v>5571.43</v>
      </c>
      <c r="K105" s="197">
        <f t="shared" si="38"/>
        <v>602.355828486172</v>
      </c>
      <c r="L105" s="193"/>
    </row>
    <row r="106" spans="2:12">
      <c r="B106" s="93"/>
      <c r="C106" s="93"/>
      <c r="D106" s="37"/>
      <c r="E106" s="37">
        <v>4222</v>
      </c>
      <c r="F106" s="252" t="s">
        <v>124</v>
      </c>
      <c r="G106" s="38">
        <v>0</v>
      </c>
      <c r="H106" s="38"/>
      <c r="I106" s="211"/>
      <c r="J106" s="38">
        <v>0</v>
      </c>
      <c r="K106" s="197" t="e">
        <f t="shared" si="38"/>
        <v>#DIV/0!</v>
      </c>
      <c r="L106" s="193"/>
    </row>
    <row r="107" spans="2:12">
      <c r="B107" s="93"/>
      <c r="C107" s="93"/>
      <c r="D107" s="37"/>
      <c r="E107" s="37">
        <v>4223</v>
      </c>
      <c r="F107" s="252" t="s">
        <v>125</v>
      </c>
      <c r="G107" s="38">
        <v>475.06</v>
      </c>
      <c r="H107" s="38"/>
      <c r="I107" s="211"/>
      <c r="J107" s="38">
        <v>3143</v>
      </c>
      <c r="K107" s="197">
        <f t="shared" si="38"/>
        <v>661.600639919168</v>
      </c>
      <c r="L107" s="193"/>
    </row>
    <row r="108" spans="2:12">
      <c r="B108" s="93"/>
      <c r="C108" s="93"/>
      <c r="D108" s="37"/>
      <c r="E108" s="37">
        <v>4224</v>
      </c>
      <c r="F108" s="252" t="s">
        <v>126</v>
      </c>
      <c r="G108" s="38">
        <v>0</v>
      </c>
      <c r="H108" s="38"/>
      <c r="I108" s="211"/>
      <c r="J108" s="38">
        <v>998.23</v>
      </c>
      <c r="K108" s="197" t="e">
        <f t="shared" si="38"/>
        <v>#DIV/0!</v>
      </c>
      <c r="L108" s="193"/>
    </row>
    <row r="109" spans="2:12">
      <c r="B109" s="93"/>
      <c r="C109" s="93"/>
      <c r="D109" s="37"/>
      <c r="E109" s="37">
        <v>4225</v>
      </c>
      <c r="F109" s="252" t="s">
        <v>127</v>
      </c>
      <c r="G109" s="38">
        <v>0</v>
      </c>
      <c r="H109" s="38">
        <v>0</v>
      </c>
      <c r="I109" s="38">
        <v>0</v>
      </c>
      <c r="J109" s="38">
        <v>0</v>
      </c>
      <c r="K109" s="197" t="e">
        <f t="shared" si="38"/>
        <v>#DIV/0!</v>
      </c>
      <c r="L109" s="193"/>
    </row>
    <row r="110" spans="2:12">
      <c r="B110" s="93"/>
      <c r="C110" s="93"/>
      <c r="D110" s="37"/>
      <c r="E110" s="37">
        <v>4226</v>
      </c>
      <c r="F110" s="252" t="s">
        <v>128</v>
      </c>
      <c r="G110" s="38">
        <v>0</v>
      </c>
      <c r="H110" s="38">
        <v>0</v>
      </c>
      <c r="I110" s="38">
        <v>0</v>
      </c>
      <c r="J110" s="38">
        <v>0</v>
      </c>
      <c r="K110" s="197" t="e">
        <f t="shared" si="38"/>
        <v>#DIV/0!</v>
      </c>
      <c r="L110" s="193"/>
    </row>
    <row r="111" spans="2:12">
      <c r="B111" s="93"/>
      <c r="C111" s="93"/>
      <c r="D111" s="37"/>
      <c r="E111" s="37">
        <v>4227</v>
      </c>
      <c r="F111" s="252" t="s">
        <v>129</v>
      </c>
      <c r="G111" s="38">
        <v>6200</v>
      </c>
      <c r="H111" s="38"/>
      <c r="I111" s="211"/>
      <c r="J111" s="38">
        <v>7868.88</v>
      </c>
      <c r="K111" s="197">
        <f t="shared" si="38"/>
        <v>126.917419354839</v>
      </c>
      <c r="L111" s="193"/>
    </row>
    <row r="112" spans="2:12">
      <c r="B112" s="209"/>
      <c r="C112" s="209"/>
      <c r="D112" s="164">
        <v>423</v>
      </c>
      <c r="E112" s="164"/>
      <c r="F112" s="251" t="s">
        <v>130</v>
      </c>
      <c r="G112" s="167">
        <f>G113</f>
        <v>0</v>
      </c>
      <c r="H112" s="167">
        <f t="shared" ref="H112:J112" si="41">H113</f>
        <v>0</v>
      </c>
      <c r="I112" s="167">
        <f t="shared" si="41"/>
        <v>0</v>
      </c>
      <c r="J112" s="167">
        <f t="shared" si="41"/>
        <v>0</v>
      </c>
      <c r="K112" s="190" t="e">
        <f t="shared" si="38"/>
        <v>#DIV/0!</v>
      </c>
      <c r="L112" s="190"/>
    </row>
    <row r="113" spans="2:12">
      <c r="B113" s="93"/>
      <c r="C113" s="93"/>
      <c r="D113" s="95"/>
      <c r="E113" s="37">
        <v>4231</v>
      </c>
      <c r="F113" s="252" t="s">
        <v>131</v>
      </c>
      <c r="G113" s="38">
        <v>0</v>
      </c>
      <c r="H113" s="38"/>
      <c r="I113" s="211"/>
      <c r="J113" s="38">
        <v>0</v>
      </c>
      <c r="K113" s="197" t="e">
        <f t="shared" si="38"/>
        <v>#DIV/0!</v>
      </c>
      <c r="L113" s="193"/>
    </row>
    <row r="114" s="3" customFormat="1" spans="2:12">
      <c r="B114" s="165"/>
      <c r="C114" s="165"/>
      <c r="D114" s="164">
        <v>426</v>
      </c>
      <c r="E114" s="164"/>
      <c r="F114" s="251" t="s">
        <v>132</v>
      </c>
      <c r="G114" s="167">
        <f>G115</f>
        <v>0</v>
      </c>
      <c r="H114" s="167">
        <f t="shared" ref="H114:J114" si="42">H115</f>
        <v>0</v>
      </c>
      <c r="I114" s="167">
        <f t="shared" si="42"/>
        <v>0</v>
      </c>
      <c r="J114" s="167">
        <f t="shared" si="42"/>
        <v>0</v>
      </c>
      <c r="K114" s="195" t="e">
        <f t="shared" ref="K114:K122" si="43">J114/G114*100</f>
        <v>#DIV/0!</v>
      </c>
      <c r="L114" s="190"/>
    </row>
    <row r="115" spans="2:12">
      <c r="B115" s="93"/>
      <c r="C115" s="93"/>
      <c r="D115" s="37"/>
      <c r="E115" s="37">
        <v>4262</v>
      </c>
      <c r="F115" s="252" t="s">
        <v>133</v>
      </c>
      <c r="G115" s="38">
        <v>0</v>
      </c>
      <c r="H115" s="38"/>
      <c r="I115" s="211"/>
      <c r="J115" s="38">
        <v>0</v>
      </c>
      <c r="K115" s="193" t="e">
        <f t="shared" si="43"/>
        <v>#DIV/0!</v>
      </c>
      <c r="L115" s="193"/>
    </row>
    <row r="116" spans="2:12">
      <c r="B116" s="178"/>
      <c r="C116" s="178">
        <v>45</v>
      </c>
      <c r="D116" s="178"/>
      <c r="E116" s="178"/>
      <c r="F116" s="208" t="s">
        <v>134</v>
      </c>
      <c r="G116" s="179">
        <f>+G117+G121</f>
        <v>60490.35</v>
      </c>
      <c r="H116" s="179">
        <v>34507.6</v>
      </c>
      <c r="I116" s="179">
        <v>28744.97</v>
      </c>
      <c r="J116" s="179">
        <f>+J117+J119+J121</f>
        <v>28584.79</v>
      </c>
      <c r="K116" s="205">
        <f t="shared" si="43"/>
        <v>47.2551241644328</v>
      </c>
      <c r="L116" s="205">
        <f>J116/I116*100</f>
        <v>99.4427546802101</v>
      </c>
    </row>
    <row r="117" spans="2:12">
      <c r="B117" s="165"/>
      <c r="C117" s="165"/>
      <c r="D117" s="164">
        <v>451</v>
      </c>
      <c r="E117" s="164"/>
      <c r="F117" s="251" t="s">
        <v>135</v>
      </c>
      <c r="G117" s="167">
        <f>G118</f>
        <v>60490.35</v>
      </c>
      <c r="H117" s="167">
        <f t="shared" ref="H117:J119" si="44">H118</f>
        <v>0</v>
      </c>
      <c r="I117" s="167">
        <f t="shared" si="44"/>
        <v>0</v>
      </c>
      <c r="J117" s="167">
        <f t="shared" si="44"/>
        <v>21650.61</v>
      </c>
      <c r="K117" s="190">
        <f t="shared" si="43"/>
        <v>35.791841177973</v>
      </c>
      <c r="L117" s="190"/>
    </row>
    <row r="118" spans="2:12">
      <c r="B118" s="93"/>
      <c r="C118" s="93"/>
      <c r="D118" s="37"/>
      <c r="E118" s="37">
        <v>4511</v>
      </c>
      <c r="F118" s="252" t="s">
        <v>135</v>
      </c>
      <c r="G118" s="38">
        <v>60490.35</v>
      </c>
      <c r="H118" s="38"/>
      <c r="I118" s="211"/>
      <c r="J118" s="38">
        <v>21650.61</v>
      </c>
      <c r="K118" s="197">
        <f t="shared" si="43"/>
        <v>35.791841177973</v>
      </c>
      <c r="L118" s="193"/>
    </row>
    <row r="119" spans="2:12">
      <c r="B119" s="93"/>
      <c r="C119" s="93"/>
      <c r="D119" s="164">
        <v>452</v>
      </c>
      <c r="E119" s="164"/>
      <c r="F119" s="251" t="s">
        <v>136</v>
      </c>
      <c r="G119" s="167">
        <f>G120</f>
        <v>0</v>
      </c>
      <c r="H119" s="167">
        <f t="shared" si="44"/>
        <v>0</v>
      </c>
      <c r="I119" s="167">
        <f t="shared" si="44"/>
        <v>0</v>
      </c>
      <c r="J119" s="167">
        <f t="shared" si="44"/>
        <v>4486.33</v>
      </c>
      <c r="K119" s="197"/>
      <c r="L119" s="193"/>
    </row>
    <row r="120" spans="2:12">
      <c r="B120" s="93"/>
      <c r="C120" s="93"/>
      <c r="D120" s="37"/>
      <c r="E120" s="37">
        <v>4521</v>
      </c>
      <c r="F120" s="252" t="s">
        <v>136</v>
      </c>
      <c r="G120" s="38">
        <v>0</v>
      </c>
      <c r="H120" s="38">
        <v>0</v>
      </c>
      <c r="I120" s="211">
        <v>0</v>
      </c>
      <c r="J120" s="38">
        <v>4486.33</v>
      </c>
      <c r="K120" s="197"/>
      <c r="L120" s="193"/>
    </row>
    <row r="121" spans="2:12">
      <c r="B121" s="165"/>
      <c r="C121" s="165"/>
      <c r="D121" s="164">
        <v>454</v>
      </c>
      <c r="E121" s="164"/>
      <c r="F121" s="251" t="s">
        <v>137</v>
      </c>
      <c r="G121" s="167">
        <f>G122</f>
        <v>0</v>
      </c>
      <c r="H121" s="167">
        <f t="shared" ref="H121:J121" si="45">H122</f>
        <v>0</v>
      </c>
      <c r="I121" s="167">
        <f t="shared" si="45"/>
        <v>0</v>
      </c>
      <c r="J121" s="167">
        <f t="shared" si="45"/>
        <v>2447.85</v>
      </c>
      <c r="K121" s="190" t="e">
        <f t="shared" si="43"/>
        <v>#DIV/0!</v>
      </c>
      <c r="L121" s="190"/>
    </row>
    <row r="122" spans="2:12">
      <c r="B122" s="93"/>
      <c r="C122" s="93"/>
      <c r="D122" s="37"/>
      <c r="E122" s="37">
        <v>4541</v>
      </c>
      <c r="F122" s="252" t="s">
        <v>137</v>
      </c>
      <c r="G122" s="38">
        <v>0</v>
      </c>
      <c r="H122" s="38"/>
      <c r="I122" s="211"/>
      <c r="J122" s="38">
        <v>2447.85</v>
      </c>
      <c r="K122" s="197" t="e">
        <f t="shared" si="43"/>
        <v>#DIV/0!</v>
      </c>
      <c r="L122" s="193"/>
    </row>
    <row r="123" spans="11:11">
      <c r="K123"/>
    </row>
    <row r="124" ht="45" customHeight="1" spans="2:12">
      <c r="B124" s="9" t="s">
        <v>29</v>
      </c>
      <c r="C124" s="159"/>
      <c r="D124" s="159"/>
      <c r="E124" s="159"/>
      <c r="F124" s="12"/>
      <c r="G124" s="13" t="s">
        <v>4</v>
      </c>
      <c r="H124" s="13" t="s">
        <v>5</v>
      </c>
      <c r="I124" s="13" t="s">
        <v>6</v>
      </c>
      <c r="J124" s="13" t="s">
        <v>30</v>
      </c>
      <c r="K124" s="13" t="s">
        <v>8</v>
      </c>
      <c r="L124" s="13" t="s">
        <v>9</v>
      </c>
    </row>
    <row r="125" spans="2:12">
      <c r="B125" s="14">
        <v>1</v>
      </c>
      <c r="C125" s="15"/>
      <c r="D125" s="15"/>
      <c r="E125" s="15"/>
      <c r="F125" s="16"/>
      <c r="G125" s="17">
        <v>2</v>
      </c>
      <c r="H125" s="17">
        <v>3</v>
      </c>
      <c r="I125" s="17">
        <v>4</v>
      </c>
      <c r="J125" s="17">
        <v>5</v>
      </c>
      <c r="K125" s="183" t="s">
        <v>10</v>
      </c>
      <c r="L125" s="17" t="s">
        <v>11</v>
      </c>
    </row>
    <row r="126" spans="2:12">
      <c r="B126" s="96"/>
      <c r="C126" s="96">
        <v>92</v>
      </c>
      <c r="D126" s="174"/>
      <c r="E126" s="174"/>
      <c r="F126" s="91" t="s">
        <v>56</v>
      </c>
      <c r="G126" s="142">
        <f>G127</f>
        <v>0</v>
      </c>
      <c r="H126" s="142">
        <f t="shared" ref="H126" si="46">H127</f>
        <v>0</v>
      </c>
      <c r="I126" s="142">
        <v>0</v>
      </c>
      <c r="J126" s="142">
        <v>0</v>
      </c>
      <c r="K126" s="185" t="e">
        <f>I126/H126*100</f>
        <v>#DIV/0!</v>
      </c>
      <c r="L126" s="185" t="e">
        <f>J126/I126*100</f>
        <v>#DIV/0!</v>
      </c>
    </row>
    <row r="127" spans="2:12">
      <c r="B127" s="95"/>
      <c r="C127" s="174"/>
      <c r="D127" s="95">
        <v>922</v>
      </c>
      <c r="E127" s="95"/>
      <c r="F127" s="94" t="s">
        <v>57</v>
      </c>
      <c r="G127" s="134">
        <f>SUM(G128)</f>
        <v>0</v>
      </c>
      <c r="H127" s="134"/>
      <c r="I127" s="134"/>
      <c r="J127" s="134">
        <v>0</v>
      </c>
      <c r="K127" s="197" t="e">
        <f t="shared" ref="K127:K129" si="47">J127/G127*100</f>
        <v>#DIV/0!</v>
      </c>
      <c r="L127" s="202"/>
    </row>
    <row r="128" spans="2:12">
      <c r="B128" s="37"/>
      <c r="C128" s="96"/>
      <c r="D128" s="37"/>
      <c r="E128" s="37">
        <v>9221</v>
      </c>
      <c r="F128" s="93" t="s">
        <v>58</v>
      </c>
      <c r="G128" s="192">
        <v>0</v>
      </c>
      <c r="H128" s="210"/>
      <c r="I128" s="210">
        <v>0</v>
      </c>
      <c r="J128" s="210">
        <v>0</v>
      </c>
      <c r="K128" s="193" t="e">
        <f t="shared" si="47"/>
        <v>#DIV/0!</v>
      </c>
      <c r="L128" s="194"/>
    </row>
    <row r="129" spans="2:12">
      <c r="B129" s="250" t="s">
        <v>138</v>
      </c>
      <c r="C129" s="147"/>
      <c r="D129" s="147"/>
      <c r="E129" s="147"/>
      <c r="F129" s="175"/>
      <c r="G129" s="176">
        <f>+G126+G41</f>
        <v>975566.13</v>
      </c>
      <c r="H129" s="176">
        <f>+H126+H41</f>
        <v>945703.04</v>
      </c>
      <c r="I129" s="176">
        <f>+I126+I41</f>
        <v>1323251.23</v>
      </c>
      <c r="J129" s="176">
        <f>+J126+J41</f>
        <v>1307033.2</v>
      </c>
      <c r="K129" s="203">
        <f t="shared" si="47"/>
        <v>133.976894011275</v>
      </c>
      <c r="L129" s="204">
        <f t="shared" ref="L129" si="48">J129/I129*100</f>
        <v>98.7743801303702</v>
      </c>
    </row>
    <row r="130" spans="7:7">
      <c r="G130" s="64"/>
    </row>
    <row r="131" spans="10:10">
      <c r="J131" s="64"/>
    </row>
    <row r="132" spans="7:10">
      <c r="G132" s="64"/>
      <c r="J132" s="64"/>
    </row>
  </sheetData>
  <protectedRanges>
    <protectedRange algorithmName="SHA-512" hashValue="R8frfBQ/MhInQYm+jLEgMwgPwCkrGPIUaxyIFLRSCn/+fIsUU6bmJDax/r7gTh2PEAEvgODYwg0rRRjqSM/oww==" saltValue="tbZzHO5lCNHCDH5y3XGZag==" spinCount="100000" sqref="F48" name="Range1_1_2"/>
    <protectedRange algorithmName="SHA-512" hashValue="R8frfBQ/MhInQYm+jLEgMwgPwCkrGPIUaxyIFLRSCn/+fIsUU6bmJDax/r7gTh2PEAEvgODYwg0rRRjqSM/oww==" saltValue="tbZzHO5lCNHCDH5y3XGZag==" spinCount="100000" sqref="J47" name="Range1_1_3"/>
    <protectedRange algorithmName="SHA-512" hashValue="R8frfBQ/MhInQYm+jLEgMwgPwCkrGPIUaxyIFLRSCn/+fIsUU6bmJDax/r7gTh2PEAEvgODYwg0rRRjqSM/oww==" saltValue="tbZzHO5lCNHCDH5y3XGZag==" spinCount="100000" sqref="E50:F50" name="Range1_1_5"/>
    <protectedRange algorithmName="SHA-512" hashValue="R8frfBQ/MhInQYm+jLEgMwgPwCkrGPIUaxyIFLRSCn/+fIsUU6bmJDax/r7gTh2PEAEvgODYwg0rRRjqSM/oww==" saltValue="tbZzHO5lCNHCDH5y3XGZag==" spinCount="100000" sqref="J93" name="Range1_1_9"/>
  </protectedRanges>
  <mergeCells count="14">
    <mergeCell ref="B1:L1"/>
    <mergeCell ref="B2:L2"/>
    <mergeCell ref="B3:L3"/>
    <mergeCell ref="B4:L4"/>
    <mergeCell ref="B5:F5"/>
    <mergeCell ref="B6:F6"/>
    <mergeCell ref="B32:F32"/>
    <mergeCell ref="B33:F33"/>
    <mergeCell ref="B37:F37"/>
    <mergeCell ref="B39:F39"/>
    <mergeCell ref="B40:F40"/>
    <mergeCell ref="B124:F124"/>
    <mergeCell ref="B125:F125"/>
    <mergeCell ref="B129:F129"/>
  </mergeCells>
  <pageMargins left="0.7" right="0.7" top="0.75" bottom="0.75" header="0.3" footer="0.3"/>
  <pageSetup paperSize="9" scale="83" fitToHeight="0" orientation="landscape"/>
  <headerFooter/>
  <rowBreaks count="4" manualBreakCount="4">
    <brk id="30" max="11" man="1"/>
    <brk id="37" max="11" man="1"/>
    <brk id="75" max="11" man="1"/>
    <brk id="12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6"/>
  <sheetViews>
    <sheetView tabSelected="1" workbookViewId="0">
      <selection activeCell="L30" sqref="L30"/>
    </sheetView>
  </sheetViews>
  <sheetFormatPr defaultColWidth="9" defaultRowHeight="15"/>
  <cols>
    <col min="1" max="1" width="3.42857142857143" customWidth="1"/>
    <col min="2" max="2" width="6.71428571428571" customWidth="1"/>
    <col min="3" max="3" width="46.5714285714286" customWidth="1"/>
    <col min="4" max="4" width="13.4285714285714" customWidth="1"/>
    <col min="5" max="5" width="14.5714285714286" customWidth="1"/>
    <col min="6" max="6" width="13.2857142857143" customWidth="1"/>
    <col min="7" max="7" width="14.4285714285714" customWidth="1"/>
    <col min="8" max="8" width="10.1428571428571" style="121" customWidth="1"/>
    <col min="9" max="9" width="14" style="121" customWidth="1"/>
  </cols>
  <sheetData>
    <row r="1" ht="19.5" customHeight="1" spans="2:10">
      <c r="B1" s="122"/>
      <c r="C1" s="122"/>
      <c r="D1" s="122"/>
      <c r="E1" s="122"/>
      <c r="F1" s="122"/>
      <c r="G1" s="122"/>
      <c r="H1" s="123"/>
      <c r="I1" s="123"/>
      <c r="J1" s="122"/>
    </row>
    <row r="2" ht="15.75" customHeight="1" spans="2:9">
      <c r="B2" s="105" t="s">
        <v>139</v>
      </c>
      <c r="C2" s="105"/>
      <c r="D2" s="105"/>
      <c r="E2" s="105"/>
      <c r="F2" s="105"/>
      <c r="G2" s="105"/>
      <c r="H2" s="105"/>
      <c r="I2" s="105"/>
    </row>
    <row r="3" ht="15.75" customHeight="1" spans="2:9">
      <c r="B3" s="105"/>
      <c r="C3" s="105"/>
      <c r="D3" s="105"/>
      <c r="E3" s="105"/>
      <c r="F3" s="105"/>
      <c r="G3" s="105"/>
      <c r="H3" s="105"/>
      <c r="I3" s="105"/>
    </row>
    <row r="4" ht="18" spans="2:9">
      <c r="B4" s="6"/>
      <c r="C4" s="6"/>
      <c r="D4" s="6"/>
      <c r="E4" s="6"/>
      <c r="F4" s="6"/>
      <c r="G4" s="61"/>
      <c r="H4" s="124"/>
      <c r="I4" s="62" t="s">
        <v>3</v>
      </c>
    </row>
    <row r="5" ht="38.25" spans="2:9">
      <c r="B5" s="13" t="s">
        <v>140</v>
      </c>
      <c r="C5" s="12" t="s">
        <v>141</v>
      </c>
      <c r="D5" s="12" t="s">
        <v>4</v>
      </c>
      <c r="E5" s="13" t="s">
        <v>5</v>
      </c>
      <c r="F5" s="13" t="s">
        <v>6</v>
      </c>
      <c r="G5" s="13" t="s">
        <v>30</v>
      </c>
      <c r="H5" s="13" t="s">
        <v>8</v>
      </c>
      <c r="I5" s="13" t="s">
        <v>9</v>
      </c>
    </row>
    <row r="6" spans="2:9">
      <c r="B6" s="14"/>
      <c r="C6" s="16"/>
      <c r="D6" s="17">
        <v>2</v>
      </c>
      <c r="E6" s="17">
        <v>3</v>
      </c>
      <c r="F6" s="17">
        <v>4</v>
      </c>
      <c r="G6" s="17">
        <v>5</v>
      </c>
      <c r="H6" s="17" t="s">
        <v>10</v>
      </c>
      <c r="I6" s="17" t="s">
        <v>11</v>
      </c>
    </row>
    <row r="7" s="2" customFormat="1" spans="2:9">
      <c r="B7" s="125"/>
      <c r="C7" s="125" t="s">
        <v>142</v>
      </c>
      <c r="D7" s="126">
        <f>+D8+D12+D14+D16+D18</f>
        <v>964818.33</v>
      </c>
      <c r="E7" s="126">
        <f>+E8+E12+E14+E16+E18</f>
        <v>945703.04</v>
      </c>
      <c r="F7" s="126">
        <f>+F8+F12+F14+F16+F18</f>
        <v>1301303.04</v>
      </c>
      <c r="G7" s="126">
        <f>+G8+G12+G14+G16+G18</f>
        <v>1267121.27</v>
      </c>
      <c r="H7" s="127">
        <f>G7/D7*100</f>
        <v>131.332628185039</v>
      </c>
      <c r="I7" s="127">
        <f>G7/F7*100</f>
        <v>97.3732659534861</v>
      </c>
    </row>
    <row r="8" spans="2:9">
      <c r="B8" s="128"/>
      <c r="C8" s="129" t="s">
        <v>143</v>
      </c>
      <c r="D8" s="130">
        <f>SUM(D9:D11)</f>
        <v>588023.72</v>
      </c>
      <c r="E8" s="130">
        <f t="shared" ref="E8:G8" si="0">SUM(E9:E11)</f>
        <v>555819.29</v>
      </c>
      <c r="F8" s="130">
        <f t="shared" si="0"/>
        <v>831419.29</v>
      </c>
      <c r="G8" s="130">
        <f t="shared" si="0"/>
        <v>779621.49</v>
      </c>
      <c r="H8" s="131">
        <f t="shared" ref="H8:H19" si="1">G8/D8*100</f>
        <v>132.583340345522</v>
      </c>
      <c r="I8" s="131">
        <f t="shared" ref="I8:I42" si="2">G8/F8*100</f>
        <v>93.7699545075506</v>
      </c>
    </row>
    <row r="9" s="3" customFormat="1" spans="2:9">
      <c r="B9" s="132">
        <v>11</v>
      </c>
      <c r="C9" s="133" t="s">
        <v>144</v>
      </c>
      <c r="D9" s="134">
        <v>355756.6</v>
      </c>
      <c r="E9" s="134">
        <v>356195</v>
      </c>
      <c r="F9" s="134">
        <v>356195</v>
      </c>
      <c r="G9" s="134">
        <v>356189.72</v>
      </c>
      <c r="H9" s="135">
        <f t="shared" si="1"/>
        <v>100.121746160156</v>
      </c>
      <c r="I9" s="135">
        <f t="shared" si="2"/>
        <v>99.9985176658853</v>
      </c>
    </row>
    <row r="10" s="3" customFormat="1" spans="2:9">
      <c r="B10" s="132" t="s">
        <v>145</v>
      </c>
      <c r="C10" s="133" t="s">
        <v>146</v>
      </c>
      <c r="D10" s="134">
        <v>232267.12</v>
      </c>
      <c r="E10" s="134">
        <v>199624.29</v>
      </c>
      <c r="F10" s="134">
        <v>475224.29</v>
      </c>
      <c r="G10" s="134">
        <v>423431.77</v>
      </c>
      <c r="H10" s="135">
        <f t="shared" si="1"/>
        <v>182.303793149887</v>
      </c>
      <c r="I10" s="135">
        <f t="shared" si="2"/>
        <v>89.1014577558736</v>
      </c>
    </row>
    <row r="11" s="3" customFormat="1" spans="2:9">
      <c r="B11" s="136" t="s">
        <v>145</v>
      </c>
      <c r="C11" s="133" t="s">
        <v>147</v>
      </c>
      <c r="D11" s="134">
        <v>0</v>
      </c>
      <c r="E11" s="134">
        <v>0</v>
      </c>
      <c r="F11" s="134">
        <v>0</v>
      </c>
      <c r="G11" s="134">
        <v>0</v>
      </c>
      <c r="H11" s="135" t="e">
        <f t="shared" si="1"/>
        <v>#DIV/0!</v>
      </c>
      <c r="I11" s="135" t="e">
        <f t="shared" si="2"/>
        <v>#DIV/0!</v>
      </c>
    </row>
    <row r="12" spans="2:9">
      <c r="B12" s="128"/>
      <c r="C12" s="129" t="s">
        <v>148</v>
      </c>
      <c r="D12" s="130">
        <f>SUM(D13)</f>
        <v>270.72</v>
      </c>
      <c r="E12" s="130">
        <f t="shared" ref="E12:G12" si="3">SUM(E13)</f>
        <v>278.75</v>
      </c>
      <c r="F12" s="130">
        <f t="shared" si="3"/>
        <v>278.75</v>
      </c>
      <c r="G12" s="130">
        <f t="shared" si="3"/>
        <v>271.2</v>
      </c>
      <c r="H12" s="131">
        <f t="shared" si="1"/>
        <v>100.177304964539</v>
      </c>
      <c r="I12" s="131">
        <f t="shared" si="2"/>
        <v>97.2914798206278</v>
      </c>
    </row>
    <row r="13" s="3" customFormat="1" spans="2:9">
      <c r="B13" s="132">
        <v>32</v>
      </c>
      <c r="C13" s="133" t="s">
        <v>149</v>
      </c>
      <c r="D13" s="134">
        <v>270.72</v>
      </c>
      <c r="E13" s="134">
        <v>278.75</v>
      </c>
      <c r="F13" s="134">
        <v>278.75</v>
      </c>
      <c r="G13" s="134">
        <v>271.2</v>
      </c>
      <c r="H13" s="135">
        <f t="shared" si="1"/>
        <v>100.177304964539</v>
      </c>
      <c r="I13" s="135">
        <f t="shared" si="2"/>
        <v>97.2914798206278</v>
      </c>
    </row>
    <row r="14" spans="2:9">
      <c r="B14" s="128"/>
      <c r="C14" s="129" t="s">
        <v>150</v>
      </c>
      <c r="D14" s="130">
        <f>SUM(D15)</f>
        <v>376523.89</v>
      </c>
      <c r="E14" s="130">
        <f t="shared" ref="E14:G14" si="4">SUM(E15)</f>
        <v>389605</v>
      </c>
      <c r="F14" s="130">
        <f t="shared" si="4"/>
        <v>469605</v>
      </c>
      <c r="G14" s="130">
        <f t="shared" si="4"/>
        <v>487228.58</v>
      </c>
      <c r="H14" s="131">
        <f t="shared" si="1"/>
        <v>129.401770495891</v>
      </c>
      <c r="I14" s="131">
        <f t="shared" si="2"/>
        <v>103.752851864865</v>
      </c>
    </row>
    <row r="15" s="3" customFormat="1" spans="2:9">
      <c r="B15" s="132">
        <v>48</v>
      </c>
      <c r="C15" s="133" t="s">
        <v>151</v>
      </c>
      <c r="D15" s="134">
        <v>376523.89</v>
      </c>
      <c r="E15" s="134">
        <v>389605</v>
      </c>
      <c r="F15" s="134">
        <v>469605</v>
      </c>
      <c r="G15" s="134">
        <v>487228.58</v>
      </c>
      <c r="H15" s="135">
        <f t="shared" si="1"/>
        <v>129.401770495891</v>
      </c>
      <c r="I15" s="135">
        <f t="shared" si="2"/>
        <v>103.752851864865</v>
      </c>
    </row>
    <row r="16" spans="2:9">
      <c r="B16" s="128"/>
      <c r="C16" s="129" t="s">
        <v>152</v>
      </c>
      <c r="D16" s="130">
        <f>SUM(D17)</f>
        <v>0</v>
      </c>
      <c r="E16" s="130">
        <f t="shared" ref="E16:G16" si="5">SUM(E17)</f>
        <v>0</v>
      </c>
      <c r="F16" s="130">
        <f t="shared" si="5"/>
        <v>0</v>
      </c>
      <c r="G16" s="130">
        <f t="shared" si="5"/>
        <v>0</v>
      </c>
      <c r="H16" s="131" t="e">
        <f t="shared" si="1"/>
        <v>#DIV/0!</v>
      </c>
      <c r="I16" s="131" t="e">
        <f t="shared" si="2"/>
        <v>#DIV/0!</v>
      </c>
    </row>
    <row r="17" s="3" customFormat="1" spans="2:9">
      <c r="B17" s="132">
        <v>54</v>
      </c>
      <c r="C17" s="133" t="s">
        <v>153</v>
      </c>
      <c r="D17" s="134">
        <v>0</v>
      </c>
      <c r="E17" s="134">
        <v>0</v>
      </c>
      <c r="F17" s="134">
        <v>0</v>
      </c>
      <c r="G17" s="134">
        <v>0</v>
      </c>
      <c r="H17" s="135" t="e">
        <f t="shared" si="1"/>
        <v>#DIV/0!</v>
      </c>
      <c r="I17" s="135" t="e">
        <f t="shared" si="2"/>
        <v>#DIV/0!</v>
      </c>
    </row>
    <row r="18" spans="2:9">
      <c r="B18" s="137"/>
      <c r="C18" s="129" t="s">
        <v>154</v>
      </c>
      <c r="D18" s="130">
        <f>SUM(D19)</f>
        <v>0</v>
      </c>
      <c r="E18" s="130">
        <f t="shared" ref="E18:G18" si="6">SUM(E19)</f>
        <v>0</v>
      </c>
      <c r="F18" s="130">
        <f t="shared" si="6"/>
        <v>0</v>
      </c>
      <c r="G18" s="130">
        <f t="shared" si="6"/>
        <v>0</v>
      </c>
      <c r="H18" s="131" t="e">
        <f t="shared" si="1"/>
        <v>#DIV/0!</v>
      </c>
      <c r="I18" s="131" t="e">
        <f t="shared" si="2"/>
        <v>#DIV/0!</v>
      </c>
    </row>
    <row r="19" s="3" customFormat="1" spans="2:9">
      <c r="B19" s="132">
        <v>62</v>
      </c>
      <c r="C19" s="133" t="s">
        <v>155</v>
      </c>
      <c r="D19" s="134">
        <v>0</v>
      </c>
      <c r="E19" s="134">
        <v>0</v>
      </c>
      <c r="F19" s="134">
        <v>0</v>
      </c>
      <c r="G19" s="134">
        <v>0</v>
      </c>
      <c r="H19" s="135" t="e">
        <f t="shared" si="1"/>
        <v>#DIV/0!</v>
      </c>
      <c r="I19" s="135" t="e">
        <f t="shared" si="2"/>
        <v>#DIV/0!</v>
      </c>
    </row>
    <row r="20" spans="2:9">
      <c r="B20" s="138" t="s">
        <v>156</v>
      </c>
      <c r="C20" s="139"/>
      <c r="D20" s="139"/>
      <c r="E20" s="139"/>
      <c r="F20" s="139"/>
      <c r="G20" s="139"/>
      <c r="H20" s="139"/>
      <c r="I20" s="155"/>
    </row>
    <row r="21" s="2" customFormat="1" spans="2:9">
      <c r="B21" s="140"/>
      <c r="C21" s="141" t="s">
        <v>56</v>
      </c>
      <c r="D21" s="142">
        <f>D22+D23+D24</f>
        <v>10747.76</v>
      </c>
      <c r="E21" s="142">
        <f t="shared" ref="E21:G21" si="7">E22+E23+E24</f>
        <v>0</v>
      </c>
      <c r="F21" s="142">
        <f t="shared" si="7"/>
        <v>21948.19</v>
      </c>
      <c r="G21" s="142">
        <f t="shared" si="7"/>
        <v>21948.19</v>
      </c>
      <c r="H21" s="143">
        <f t="shared" ref="H21:H25" si="8">G21/D21*100</f>
        <v>204.211761334455</v>
      </c>
      <c r="I21" s="143">
        <f t="shared" ref="I21:I25" si="9">G21/F21*100</f>
        <v>100</v>
      </c>
    </row>
    <row r="22" s="3" customFormat="1" spans="2:9">
      <c r="B22" s="132">
        <v>482</v>
      </c>
      <c r="C22" s="133" t="s">
        <v>157</v>
      </c>
      <c r="D22" s="134">
        <v>10747.76</v>
      </c>
      <c r="E22" s="134">
        <v>0</v>
      </c>
      <c r="F22" s="134">
        <v>21948.19</v>
      </c>
      <c r="G22" s="134">
        <v>21948.19</v>
      </c>
      <c r="H22" s="135">
        <f t="shared" si="8"/>
        <v>204.211761334455</v>
      </c>
      <c r="I22" s="135">
        <f t="shared" si="9"/>
        <v>100</v>
      </c>
    </row>
    <row r="23" s="3" customFormat="1" spans="2:9">
      <c r="B23" s="144">
        <v>322</v>
      </c>
      <c r="C23" s="145" t="s">
        <v>158</v>
      </c>
      <c r="D23" s="134">
        <v>0</v>
      </c>
      <c r="E23" s="134">
        <v>0</v>
      </c>
      <c r="F23" s="134">
        <v>0</v>
      </c>
      <c r="G23" s="134">
        <v>0</v>
      </c>
      <c r="H23" s="135" t="e">
        <f t="shared" si="8"/>
        <v>#DIV/0!</v>
      </c>
      <c r="I23" s="135" t="e">
        <f t="shared" si="9"/>
        <v>#DIV/0!</v>
      </c>
    </row>
    <row r="24" s="3" customFormat="1" spans="2:9">
      <c r="B24" s="144">
        <v>622</v>
      </c>
      <c r="C24" s="145" t="s">
        <v>159</v>
      </c>
      <c r="D24" s="134">
        <v>0</v>
      </c>
      <c r="E24" s="134">
        <v>0</v>
      </c>
      <c r="F24" s="134">
        <v>0</v>
      </c>
      <c r="G24" s="134">
        <v>0</v>
      </c>
      <c r="H24" s="135" t="e">
        <f t="shared" si="8"/>
        <v>#DIV/0!</v>
      </c>
      <c r="I24" s="135" t="e">
        <f t="shared" si="9"/>
        <v>#DIV/0!</v>
      </c>
    </row>
    <row r="25" s="3" customFormat="1" spans="2:9">
      <c r="B25" s="250" t="s">
        <v>59</v>
      </c>
      <c r="C25" s="147"/>
      <c r="D25" s="148">
        <f>+D7+D21</f>
        <v>975566.09</v>
      </c>
      <c r="E25" s="148">
        <f>+E7+E21</f>
        <v>945703.04</v>
      </c>
      <c r="F25" s="148">
        <f>+F7+F21</f>
        <v>1323251.23</v>
      </c>
      <c r="G25" s="148">
        <f>+G7+G21</f>
        <v>1289069.46</v>
      </c>
      <c r="H25" s="149">
        <f t="shared" si="8"/>
        <v>132.135533739185</v>
      </c>
      <c r="I25" s="149">
        <f t="shared" si="9"/>
        <v>97.4168344434488</v>
      </c>
    </row>
    <row r="26" s="3" customFormat="1" spans="2:9">
      <c r="B26" s="150"/>
      <c r="C26" s="151"/>
      <c r="D26" s="134"/>
      <c r="E26" s="134"/>
      <c r="F26" s="134"/>
      <c r="G26" s="134"/>
      <c r="H26" s="135"/>
      <c r="I26" s="135"/>
    </row>
    <row r="27" spans="2:9">
      <c r="B27" s="152"/>
      <c r="C27" s="125" t="s">
        <v>160</v>
      </c>
      <c r="D27" s="126">
        <f>+D28+D32+D35+D38+D40</f>
        <v>997511.28</v>
      </c>
      <c r="E27" s="126">
        <f t="shared" ref="E27:G27" si="10">+E28+E32+E35+E38+E40</f>
        <v>945703.04</v>
      </c>
      <c r="F27" s="126">
        <f t="shared" si="10"/>
        <v>1323251.23</v>
      </c>
      <c r="G27" s="126">
        <f t="shared" si="10"/>
        <v>1307033.2</v>
      </c>
      <c r="H27" s="127">
        <f t="shared" ref="H27:H42" si="11">G27/D27*100</f>
        <v>131.02941552701</v>
      </c>
      <c r="I27" s="127">
        <f t="shared" si="2"/>
        <v>98.7743801303702</v>
      </c>
    </row>
    <row r="28" s="2" customFormat="1" spans="2:9">
      <c r="B28" s="128"/>
      <c r="C28" s="129" t="s">
        <v>143</v>
      </c>
      <c r="D28" s="130">
        <f>SUM(D29:D31)</f>
        <v>588023.72</v>
      </c>
      <c r="E28" s="130">
        <f t="shared" ref="E28" si="12">SUM(E29:E30)</f>
        <v>555819.29</v>
      </c>
      <c r="F28" s="130">
        <f>SUM(F29:F31)</f>
        <v>831419.29</v>
      </c>
      <c r="G28" s="130">
        <f>SUM(G29:G31)</f>
        <v>829964.59</v>
      </c>
      <c r="H28" s="131">
        <f t="shared" si="11"/>
        <v>141.144746677906</v>
      </c>
      <c r="I28" s="131">
        <f t="shared" si="2"/>
        <v>99.8250341292899</v>
      </c>
    </row>
    <row r="29" s="3" customFormat="1" spans="2:9">
      <c r="B29" s="132">
        <v>11</v>
      </c>
      <c r="C29" s="133" t="s">
        <v>144</v>
      </c>
      <c r="D29" s="134">
        <v>355756.6</v>
      </c>
      <c r="E29" s="134">
        <v>356195</v>
      </c>
      <c r="F29" s="134">
        <v>356195</v>
      </c>
      <c r="G29" s="134">
        <v>356189.72</v>
      </c>
      <c r="H29" s="135">
        <f t="shared" si="11"/>
        <v>100.121746160156</v>
      </c>
      <c r="I29" s="135">
        <f t="shared" si="2"/>
        <v>99.9985176658853</v>
      </c>
    </row>
    <row r="30" s="3" customFormat="1" spans="2:9">
      <c r="B30" s="132" t="s">
        <v>145</v>
      </c>
      <c r="C30" s="133" t="s">
        <v>146</v>
      </c>
      <c r="D30" s="134">
        <v>232267.12</v>
      </c>
      <c r="E30" s="134">
        <v>199624.29</v>
      </c>
      <c r="F30" s="134">
        <v>475224.29</v>
      </c>
      <c r="G30" s="134">
        <v>473774.87</v>
      </c>
      <c r="H30" s="135">
        <f t="shared" si="11"/>
        <v>203.978449468009</v>
      </c>
      <c r="I30" s="135">
        <f t="shared" si="2"/>
        <v>99.6950029637584</v>
      </c>
    </row>
    <row r="31" s="3" customFormat="1" spans="2:9">
      <c r="B31" s="132" t="s">
        <v>145</v>
      </c>
      <c r="C31" s="133" t="s">
        <v>161</v>
      </c>
      <c r="D31" s="134">
        <v>0</v>
      </c>
      <c r="E31" s="134">
        <v>0</v>
      </c>
      <c r="F31" s="134">
        <v>0</v>
      </c>
      <c r="G31" s="134">
        <v>0</v>
      </c>
      <c r="H31" s="135" t="e">
        <f t="shared" si="11"/>
        <v>#DIV/0!</v>
      </c>
      <c r="I31" s="135" t="e">
        <f t="shared" si="2"/>
        <v>#DIV/0!</v>
      </c>
    </row>
    <row r="32" s="2" customFormat="1" spans="2:9">
      <c r="B32" s="128"/>
      <c r="C32" s="129" t="s">
        <v>148</v>
      </c>
      <c r="D32" s="130">
        <f>SUM(D33:D34)</f>
        <v>270.72</v>
      </c>
      <c r="E32" s="130">
        <f t="shared" ref="E32" si="13">SUM(E33)</f>
        <v>278.75</v>
      </c>
      <c r="F32" s="130">
        <f>SUM(F33:F34)</f>
        <v>278.75</v>
      </c>
      <c r="G32" s="130">
        <f>SUM(G33:G34)</f>
        <v>271.2</v>
      </c>
      <c r="H32" s="131">
        <f t="shared" si="11"/>
        <v>100.177304964539</v>
      </c>
      <c r="I32" s="131">
        <f t="shared" si="2"/>
        <v>97.2914798206278</v>
      </c>
    </row>
    <row r="33" s="3" customFormat="1" spans="2:9">
      <c r="B33" s="132">
        <v>32</v>
      </c>
      <c r="C33" s="133" t="s">
        <v>149</v>
      </c>
      <c r="D33" s="134">
        <v>270.72</v>
      </c>
      <c r="E33" s="134">
        <v>278.75</v>
      </c>
      <c r="F33" s="134">
        <v>278.75</v>
      </c>
      <c r="G33" s="134">
        <v>271.2</v>
      </c>
      <c r="H33" s="135">
        <f t="shared" si="11"/>
        <v>100.177304964539</v>
      </c>
      <c r="I33" s="135">
        <f t="shared" si="2"/>
        <v>97.2914798206278</v>
      </c>
    </row>
    <row r="34" s="3" customFormat="1" spans="2:9">
      <c r="B34" s="132">
        <v>322</v>
      </c>
      <c r="C34" s="133" t="s">
        <v>158</v>
      </c>
      <c r="D34" s="134">
        <v>0</v>
      </c>
      <c r="E34" s="134">
        <v>0</v>
      </c>
      <c r="F34" s="134">
        <v>0</v>
      </c>
      <c r="G34" s="134">
        <v>0</v>
      </c>
      <c r="H34" s="135" t="e">
        <f t="shared" si="11"/>
        <v>#DIV/0!</v>
      </c>
      <c r="I34" s="135" t="e">
        <f t="shared" si="2"/>
        <v>#DIV/0!</v>
      </c>
    </row>
    <row r="35" s="2" customFormat="1" spans="2:9">
      <c r="B35" s="128"/>
      <c r="C35" s="129" t="s">
        <v>150</v>
      </c>
      <c r="D35" s="130">
        <f>SUM(D36:D37)</f>
        <v>409216.84</v>
      </c>
      <c r="E35" s="130">
        <f t="shared" ref="E35:G35" si="14">SUM(E36:E37)</f>
        <v>389605</v>
      </c>
      <c r="F35" s="130">
        <f t="shared" si="14"/>
        <v>491553.19</v>
      </c>
      <c r="G35" s="130">
        <f t="shared" si="14"/>
        <v>476797.41</v>
      </c>
      <c r="H35" s="131">
        <f t="shared" si="11"/>
        <v>116.51461117778</v>
      </c>
      <c r="I35" s="131">
        <f t="shared" si="2"/>
        <v>96.9981315755473</v>
      </c>
    </row>
    <row r="36" s="3" customFormat="1" spans="2:9">
      <c r="B36" s="132">
        <v>48</v>
      </c>
      <c r="C36" s="133" t="s">
        <v>151</v>
      </c>
      <c r="D36" s="134">
        <v>398469.08</v>
      </c>
      <c r="E36" s="134">
        <v>389605</v>
      </c>
      <c r="F36" s="134">
        <v>469605</v>
      </c>
      <c r="G36" s="134">
        <v>454849.22</v>
      </c>
      <c r="H36" s="135">
        <f t="shared" si="11"/>
        <v>114.149188187952</v>
      </c>
      <c r="I36" s="135">
        <f t="shared" si="2"/>
        <v>96.8578315818613</v>
      </c>
    </row>
    <row r="37" s="120" customFormat="1" ht="12.75" spans="2:10">
      <c r="B37" s="94">
        <v>482</v>
      </c>
      <c r="C37" s="94" t="s">
        <v>157</v>
      </c>
      <c r="D37" s="153">
        <v>10747.76</v>
      </c>
      <c r="E37" s="153">
        <v>0</v>
      </c>
      <c r="F37" s="153">
        <v>21948.19</v>
      </c>
      <c r="G37" s="153">
        <v>21948.19</v>
      </c>
      <c r="H37" s="154">
        <f t="shared" si="11"/>
        <v>204.211761334455</v>
      </c>
      <c r="I37" s="154">
        <f t="shared" si="2"/>
        <v>100</v>
      </c>
      <c r="J37" s="156"/>
    </row>
    <row r="38" s="2" customFormat="1" spans="2:9">
      <c r="B38" s="128"/>
      <c r="C38" s="129" t="s">
        <v>152</v>
      </c>
      <c r="D38" s="130">
        <f>SUM(D39)</f>
        <v>0</v>
      </c>
      <c r="E38" s="130">
        <f t="shared" ref="E38:G38" si="15">SUM(E39)</f>
        <v>0</v>
      </c>
      <c r="F38" s="130">
        <f t="shared" si="15"/>
        <v>0</v>
      </c>
      <c r="G38" s="130">
        <f t="shared" si="15"/>
        <v>0</v>
      </c>
      <c r="H38" s="131" t="e">
        <f t="shared" si="11"/>
        <v>#DIV/0!</v>
      </c>
      <c r="I38" s="131" t="e">
        <f t="shared" si="2"/>
        <v>#DIV/0!</v>
      </c>
    </row>
    <row r="39" s="3" customFormat="1" spans="2:9">
      <c r="B39" s="132">
        <v>54</v>
      </c>
      <c r="C39" s="133" t="s">
        <v>153</v>
      </c>
      <c r="D39" s="134">
        <v>0</v>
      </c>
      <c r="E39" s="134">
        <v>0</v>
      </c>
      <c r="F39" s="134">
        <v>0</v>
      </c>
      <c r="G39" s="134">
        <v>0</v>
      </c>
      <c r="H39" s="135" t="e">
        <f t="shared" si="11"/>
        <v>#DIV/0!</v>
      </c>
      <c r="I39" s="135" t="e">
        <f t="shared" si="2"/>
        <v>#DIV/0!</v>
      </c>
    </row>
    <row r="40" s="2" customFormat="1" spans="2:9">
      <c r="B40" s="128"/>
      <c r="C40" s="129" t="s">
        <v>154</v>
      </c>
      <c r="D40" s="130">
        <f>SUM(D41:D42)</f>
        <v>0</v>
      </c>
      <c r="E40" s="130">
        <f t="shared" ref="E40:G40" si="16">SUM(E41:E42)</f>
        <v>0</v>
      </c>
      <c r="F40" s="130">
        <f t="shared" si="16"/>
        <v>0</v>
      </c>
      <c r="G40" s="130">
        <f t="shared" si="16"/>
        <v>0</v>
      </c>
      <c r="H40" s="131" t="e">
        <f t="shared" si="11"/>
        <v>#DIV/0!</v>
      </c>
      <c r="I40" s="131" t="e">
        <f t="shared" si="2"/>
        <v>#DIV/0!</v>
      </c>
    </row>
    <row r="41" s="2" customFormat="1" spans="2:9">
      <c r="B41" s="132">
        <v>62</v>
      </c>
      <c r="C41" s="133" t="s">
        <v>162</v>
      </c>
      <c r="D41" s="134">
        <v>0</v>
      </c>
      <c r="E41" s="134">
        <v>0</v>
      </c>
      <c r="F41" s="134">
        <v>0</v>
      </c>
      <c r="G41" s="134">
        <v>0</v>
      </c>
      <c r="H41" s="135" t="e">
        <f t="shared" si="11"/>
        <v>#DIV/0!</v>
      </c>
      <c r="I41" s="135" t="e">
        <f t="shared" si="2"/>
        <v>#DIV/0!</v>
      </c>
    </row>
    <row r="42" s="3" customFormat="1" spans="2:9">
      <c r="B42" s="132">
        <v>622</v>
      </c>
      <c r="C42" s="133" t="s">
        <v>159</v>
      </c>
      <c r="D42" s="134">
        <v>0</v>
      </c>
      <c r="E42" s="134">
        <v>0</v>
      </c>
      <c r="F42" s="134">
        <v>0</v>
      </c>
      <c r="G42" s="134">
        <v>0</v>
      </c>
      <c r="H42" s="135" t="e">
        <f t="shared" si="11"/>
        <v>#DIV/0!</v>
      </c>
      <c r="I42" s="135" t="e">
        <f t="shared" si="2"/>
        <v>#DIV/0!</v>
      </c>
    </row>
    <row r="45" spans="7:7">
      <c r="G45" s="64"/>
    </row>
    <row r="46" spans="7:7">
      <c r="G46" s="64"/>
    </row>
  </sheetData>
  <mergeCells count="5">
    <mergeCell ref="B2:I2"/>
    <mergeCell ref="B3:I3"/>
    <mergeCell ref="B6:C6"/>
    <mergeCell ref="B20:I20"/>
    <mergeCell ref="B25:C25"/>
  </mergeCells>
  <pageMargins left="0.708661417322835" right="0.708661417322835" top="0.748031496062992" bottom="0.748031496062992" header="0.31496062992126" footer="0.31496062992126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N18" sqref="N18"/>
    </sheetView>
  </sheetViews>
  <sheetFormatPr defaultColWidth="9" defaultRowHeight="15" outlineLevelCol="6"/>
  <cols>
    <col min="1" max="1" width="37.7142857142857" style="104" customWidth="1"/>
    <col min="2" max="2" width="14.4285714285714" style="104" customWidth="1"/>
    <col min="3" max="3" width="17" customWidth="1"/>
    <col min="4" max="4" width="16.8571428571429" customWidth="1"/>
    <col min="5" max="5" width="20.8571428571429" customWidth="1"/>
    <col min="6" max="6" width="10.1428571428571" customWidth="1"/>
    <col min="7" max="7" width="14" customWidth="1"/>
  </cols>
  <sheetData>
    <row r="1" ht="21" customHeight="1" spans="1:7">
      <c r="A1" s="105" t="s">
        <v>1</v>
      </c>
      <c r="B1" s="105"/>
      <c r="C1" s="105"/>
      <c r="D1" s="105"/>
      <c r="E1" s="105"/>
      <c r="F1" s="105"/>
      <c r="G1" s="105"/>
    </row>
    <row r="2" ht="18" spans="1:6">
      <c r="A2" s="106"/>
      <c r="B2" s="106"/>
      <c r="C2" s="6"/>
      <c r="D2" s="6"/>
      <c r="E2" s="61"/>
      <c r="F2" s="61"/>
    </row>
    <row r="3" ht="18" customHeight="1" spans="1:7">
      <c r="A3" s="105" t="s">
        <v>163</v>
      </c>
      <c r="B3" s="105"/>
      <c r="C3" s="105"/>
      <c r="D3" s="105"/>
      <c r="E3" s="105"/>
      <c r="F3" s="105"/>
      <c r="G3" s="105"/>
    </row>
    <row r="4" ht="15.75" customHeight="1" spans="1:7">
      <c r="A4" s="105" t="s">
        <v>164</v>
      </c>
      <c r="B4" s="105"/>
      <c r="C4" s="105"/>
      <c r="D4" s="105"/>
      <c r="E4" s="105"/>
      <c r="F4" s="105"/>
      <c r="G4" s="105"/>
    </row>
    <row r="5" ht="18" spans="1:7">
      <c r="A5" s="106"/>
      <c r="B5" s="106"/>
      <c r="C5" s="6"/>
      <c r="D5" s="6"/>
      <c r="E5" s="61"/>
      <c r="F5" s="61"/>
      <c r="G5" s="62" t="s">
        <v>3</v>
      </c>
    </row>
    <row r="6" ht="38.25" spans="1:7">
      <c r="A6" s="13" t="s">
        <v>29</v>
      </c>
      <c r="B6" s="12" t="s">
        <v>4</v>
      </c>
      <c r="C6" s="13" t="s">
        <v>5</v>
      </c>
      <c r="D6" s="13" t="s">
        <v>6</v>
      </c>
      <c r="E6" s="13" t="s">
        <v>30</v>
      </c>
      <c r="F6" s="13" t="s">
        <v>8</v>
      </c>
      <c r="G6" s="13" t="s">
        <v>9</v>
      </c>
    </row>
    <row r="7" s="90" customFormat="1" spans="1:7">
      <c r="A7" s="107"/>
      <c r="B7" s="14">
        <v>2</v>
      </c>
      <c r="C7" s="16">
        <v>3</v>
      </c>
      <c r="D7" s="17">
        <v>4</v>
      </c>
      <c r="E7" s="17">
        <v>5</v>
      </c>
      <c r="F7" s="17" t="s">
        <v>10</v>
      </c>
      <c r="G7" s="17" t="s">
        <v>11</v>
      </c>
    </row>
    <row r="8" ht="15.75" customHeight="1" spans="1:7">
      <c r="A8" s="91" t="s">
        <v>160</v>
      </c>
      <c r="B8" s="108">
        <f>B10</f>
        <v>975563.13</v>
      </c>
      <c r="C8" s="108">
        <f t="shared" ref="C8:E8" si="0">C10</f>
        <v>945703.44</v>
      </c>
      <c r="D8" s="108">
        <f t="shared" si="0"/>
        <v>1323251.23</v>
      </c>
      <c r="E8" s="108">
        <f t="shared" si="0"/>
        <v>1307033.2</v>
      </c>
      <c r="F8" s="108">
        <f>E8/B8*100</f>
        <v>133.977306009914</v>
      </c>
      <c r="G8" s="108">
        <f>E8/D8*100</f>
        <v>98.7743801303702</v>
      </c>
    </row>
    <row r="9" ht="15.75" customHeight="1" spans="1:7">
      <c r="A9" s="109" t="s">
        <v>165</v>
      </c>
      <c r="B9" s="110"/>
      <c r="C9" s="111"/>
      <c r="D9" s="111"/>
      <c r="E9" s="111"/>
      <c r="F9" s="108"/>
      <c r="G9" s="108"/>
    </row>
    <row r="10" spans="1:7">
      <c r="A10" s="109" t="s">
        <v>166</v>
      </c>
      <c r="B10" s="112">
        <f>SUM(B11:B19)</f>
        <v>975563.13</v>
      </c>
      <c r="C10" s="112">
        <f t="shared" ref="C10:E10" si="1">SUM(C11:C19)</f>
        <v>945703.44</v>
      </c>
      <c r="D10" s="112">
        <f t="shared" si="1"/>
        <v>1323251.23</v>
      </c>
      <c r="E10" s="112">
        <f t="shared" si="1"/>
        <v>1307033.2</v>
      </c>
      <c r="F10" s="108">
        <f t="shared" ref="F10:F12" si="2">E10/B10*100</f>
        <v>133.977306009914</v>
      </c>
      <c r="G10" s="108">
        <f t="shared" ref="G10:G12" si="3">E10/D10*100</f>
        <v>98.7743801303702</v>
      </c>
    </row>
    <row r="11" s="3" customFormat="1" spans="1:7">
      <c r="A11" s="113" t="s">
        <v>167</v>
      </c>
      <c r="B11" s="114"/>
      <c r="C11" s="115"/>
      <c r="D11" s="115"/>
      <c r="E11" s="115"/>
      <c r="F11" s="108"/>
      <c r="G11" s="108"/>
    </row>
    <row r="12" s="3" customFormat="1" spans="1:7">
      <c r="A12" s="113" t="s">
        <v>168</v>
      </c>
      <c r="B12" s="116">
        <v>975563.13</v>
      </c>
      <c r="C12" s="116">
        <v>945703.44</v>
      </c>
      <c r="D12" s="117">
        <v>1323251.23</v>
      </c>
      <c r="E12" s="116">
        <v>1307033.2</v>
      </c>
      <c r="F12" s="118">
        <f t="shared" si="2"/>
        <v>133.977306009914</v>
      </c>
      <c r="G12" s="118">
        <f t="shared" si="3"/>
        <v>98.7743801303702</v>
      </c>
    </row>
    <row r="13" s="3" customFormat="1" spans="1:7">
      <c r="A13" s="113" t="s">
        <v>169</v>
      </c>
      <c r="B13" s="113"/>
      <c r="C13" s="115"/>
      <c r="D13" s="115"/>
      <c r="E13" s="115"/>
      <c r="F13" s="115"/>
      <c r="G13" s="115"/>
    </row>
    <row r="14" s="3" customFormat="1" spans="1:7">
      <c r="A14" s="113" t="s">
        <v>170</v>
      </c>
      <c r="B14" s="113"/>
      <c r="C14" s="115"/>
      <c r="D14" s="115"/>
      <c r="E14" s="115"/>
      <c r="F14" s="115"/>
      <c r="G14" s="115"/>
    </row>
    <row r="15" s="3" customFormat="1" spans="1:7">
      <c r="A15" s="113" t="s">
        <v>171</v>
      </c>
      <c r="B15" s="113"/>
      <c r="C15" s="115"/>
      <c r="D15" s="115"/>
      <c r="E15" s="115"/>
      <c r="F15" s="115"/>
      <c r="G15" s="115"/>
    </row>
    <row r="16" s="3" customFormat="1" spans="1:7">
      <c r="A16" s="113" t="s">
        <v>172</v>
      </c>
      <c r="B16" s="113"/>
      <c r="C16" s="115"/>
      <c r="D16" s="115"/>
      <c r="E16" s="115"/>
      <c r="F16" s="115"/>
      <c r="G16" s="115"/>
    </row>
    <row r="17" s="3" customFormat="1" ht="25.5" spans="1:7">
      <c r="A17" s="113" t="s">
        <v>173</v>
      </c>
      <c r="B17" s="113"/>
      <c r="C17" s="115"/>
      <c r="D17" s="115"/>
      <c r="E17" s="115"/>
      <c r="F17" s="115"/>
      <c r="G17" s="115"/>
    </row>
    <row r="18" s="3" customFormat="1" spans="1:7">
      <c r="A18" s="113" t="s">
        <v>174</v>
      </c>
      <c r="B18" s="113"/>
      <c r="C18" s="115"/>
      <c r="D18" s="115"/>
      <c r="E18" s="115"/>
      <c r="F18" s="115"/>
      <c r="G18" s="115"/>
    </row>
    <row r="19" s="3" customFormat="1" ht="25.5" spans="1:7">
      <c r="A19" s="113" t="s">
        <v>175</v>
      </c>
      <c r="B19" s="113"/>
      <c r="C19" s="115"/>
      <c r="D19" s="115"/>
      <c r="E19" s="115"/>
      <c r="F19" s="115"/>
      <c r="G19" s="115"/>
    </row>
    <row r="20" spans="1:7">
      <c r="A20" s="119" t="s">
        <v>176</v>
      </c>
      <c r="B20" s="119"/>
      <c r="C20" s="115"/>
      <c r="D20" s="115"/>
      <c r="E20" s="115"/>
      <c r="F20" s="115"/>
      <c r="G20" s="115"/>
    </row>
  </sheetData>
  <mergeCells count="3">
    <mergeCell ref="A1:G1"/>
    <mergeCell ref="A3:G3"/>
    <mergeCell ref="A4:G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I6" sqref="I6"/>
    </sheetView>
  </sheetViews>
  <sheetFormatPr defaultColWidth="9" defaultRowHeight="15"/>
  <cols>
    <col min="1" max="1" width="7.42857142857143" customWidth="1"/>
    <col min="2" max="2" width="8.42857142857143" customWidth="1"/>
    <col min="3" max="3" width="5.42857142857143" customWidth="1"/>
    <col min="4" max="4" width="41" customWidth="1"/>
    <col min="5" max="5" width="11.2857142857143" customWidth="1"/>
    <col min="6" max="6" width="11.7142857142857" customWidth="1"/>
    <col min="7" max="7" width="11" customWidth="1"/>
    <col min="8" max="8" width="14.7142857142857" customWidth="1"/>
    <col min="9" max="9" width="11" customWidth="1"/>
    <col min="10" max="10" width="9.28571428571429" customWidth="1"/>
  </cols>
  <sheetData>
    <row r="1" ht="15.75" customHeight="1" spans="1:12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100"/>
      <c r="L1" s="100"/>
    </row>
    <row r="2" ht="18" spans="1:12">
      <c r="A2" s="90"/>
      <c r="B2" s="90"/>
      <c r="C2" s="90"/>
      <c r="D2" s="90"/>
      <c r="E2" s="90"/>
      <c r="F2" s="90"/>
      <c r="G2" s="90"/>
      <c r="H2" s="90"/>
      <c r="I2" s="101"/>
      <c r="J2" s="102"/>
      <c r="K2" s="102"/>
      <c r="L2" s="102"/>
    </row>
    <row r="3" ht="18" customHeight="1" spans="1:12">
      <c r="A3" s="4" t="s">
        <v>177</v>
      </c>
      <c r="B3" s="4"/>
      <c r="C3" s="4"/>
      <c r="D3" s="4"/>
      <c r="E3" s="4"/>
      <c r="F3" s="4"/>
      <c r="G3" s="4"/>
      <c r="H3" s="4"/>
      <c r="I3" s="4"/>
      <c r="J3" s="4"/>
      <c r="K3" s="100"/>
      <c r="L3" s="100"/>
    </row>
    <row r="4" ht="15.75" customHeight="1" spans="1:12">
      <c r="A4" s="4" t="s">
        <v>178</v>
      </c>
      <c r="B4" s="4"/>
      <c r="C4" s="4"/>
      <c r="D4" s="4"/>
      <c r="E4" s="4"/>
      <c r="F4" s="4"/>
      <c r="G4" s="4"/>
      <c r="H4" s="4"/>
      <c r="I4" s="4"/>
      <c r="J4" s="4"/>
      <c r="K4" s="100"/>
      <c r="L4" s="100"/>
    </row>
    <row r="5" ht="18" spans="1:10">
      <c r="A5" s="6"/>
      <c r="B5" s="6"/>
      <c r="C5" s="6"/>
      <c r="D5" s="6"/>
      <c r="E5" s="6"/>
      <c r="F5" s="6"/>
      <c r="G5" s="6"/>
      <c r="H5" s="61"/>
      <c r="I5" s="61"/>
      <c r="J5" s="62" t="s">
        <v>3</v>
      </c>
    </row>
    <row r="6" ht="51" spans="1:10">
      <c r="A6" s="13" t="s">
        <v>179</v>
      </c>
      <c r="B6" s="12" t="s">
        <v>180</v>
      </c>
      <c r="C6" s="12" t="s">
        <v>140</v>
      </c>
      <c r="D6" s="12" t="s">
        <v>181</v>
      </c>
      <c r="E6" s="12" t="s">
        <v>4</v>
      </c>
      <c r="F6" s="13" t="s">
        <v>5</v>
      </c>
      <c r="G6" s="13" t="s">
        <v>6</v>
      </c>
      <c r="H6" s="13" t="s">
        <v>30</v>
      </c>
      <c r="I6" s="13" t="s">
        <v>8</v>
      </c>
      <c r="J6" s="13" t="s">
        <v>9</v>
      </c>
    </row>
    <row r="7" spans="1:10">
      <c r="A7" s="91">
        <v>8</v>
      </c>
      <c r="B7" s="91"/>
      <c r="C7" s="91"/>
      <c r="D7" s="91" t="s">
        <v>182</v>
      </c>
      <c r="E7" s="91"/>
      <c r="F7" s="92"/>
      <c r="G7" s="92"/>
      <c r="H7" s="92"/>
      <c r="I7" s="92"/>
      <c r="J7" s="92"/>
    </row>
    <row r="8" ht="25.5" spans="1:10">
      <c r="A8" s="93"/>
      <c r="B8" s="93">
        <v>81</v>
      </c>
      <c r="C8" s="93"/>
      <c r="D8" s="93" t="s">
        <v>183</v>
      </c>
      <c r="E8" s="93"/>
      <c r="F8" s="92"/>
      <c r="G8" s="92"/>
      <c r="H8" s="92"/>
      <c r="I8" s="92"/>
      <c r="J8" s="92"/>
    </row>
    <row r="9" spans="1:10">
      <c r="A9" s="91"/>
      <c r="B9" s="91"/>
      <c r="C9" s="94" t="s">
        <v>184</v>
      </c>
      <c r="D9" s="94" t="s">
        <v>149</v>
      </c>
      <c r="E9" s="94"/>
      <c r="F9" s="92"/>
      <c r="G9" s="92"/>
      <c r="H9" s="92"/>
      <c r="I9" s="92"/>
      <c r="J9" s="92"/>
    </row>
    <row r="10" spans="1:10">
      <c r="A10" s="91"/>
      <c r="B10" s="93">
        <v>84</v>
      </c>
      <c r="C10" s="93"/>
      <c r="D10" s="93" t="s">
        <v>185</v>
      </c>
      <c r="E10" s="93"/>
      <c r="F10" s="92"/>
      <c r="G10" s="92"/>
      <c r="H10" s="92"/>
      <c r="I10" s="92"/>
      <c r="J10" s="92"/>
    </row>
    <row r="11" ht="25.5" spans="1:10">
      <c r="A11" s="37"/>
      <c r="B11" s="37"/>
      <c r="C11" s="255" t="s">
        <v>186</v>
      </c>
      <c r="D11" s="256" t="s">
        <v>187</v>
      </c>
      <c r="E11" s="94"/>
      <c r="F11" s="92"/>
      <c r="G11" s="92"/>
      <c r="H11" s="92"/>
      <c r="I11" s="92"/>
      <c r="J11" s="92"/>
    </row>
    <row r="12" ht="25.5" spans="1:10">
      <c r="A12" s="96">
        <v>5</v>
      </c>
      <c r="B12" s="96"/>
      <c r="C12" s="96"/>
      <c r="D12" s="97" t="s">
        <v>188</v>
      </c>
      <c r="E12" s="97"/>
      <c r="F12" s="92"/>
      <c r="G12" s="92"/>
      <c r="H12" s="92"/>
      <c r="I12" s="92"/>
      <c r="J12" s="92"/>
    </row>
    <row r="13" ht="25.5" spans="1:10">
      <c r="A13" s="93"/>
      <c r="B13" s="93">
        <v>54</v>
      </c>
      <c r="C13" s="93"/>
      <c r="D13" s="98" t="s">
        <v>189</v>
      </c>
      <c r="E13" s="98"/>
      <c r="F13" s="92"/>
      <c r="G13" s="92"/>
      <c r="H13" s="92"/>
      <c r="I13" s="92"/>
      <c r="J13" s="103"/>
    </row>
    <row r="14" spans="1:10">
      <c r="A14" s="37"/>
      <c r="B14" s="37"/>
      <c r="C14" s="255" t="s">
        <v>190</v>
      </c>
      <c r="D14" s="255" t="s">
        <v>146</v>
      </c>
      <c r="E14" s="95"/>
      <c r="F14" s="92"/>
      <c r="G14" s="92"/>
      <c r="H14" s="92"/>
      <c r="I14" s="92"/>
      <c r="J14" s="92"/>
    </row>
    <row r="15" spans="1:10">
      <c r="A15" s="37"/>
      <c r="B15" s="37"/>
      <c r="C15" s="94" t="s">
        <v>184</v>
      </c>
      <c r="D15" s="94" t="s">
        <v>149</v>
      </c>
      <c r="E15" s="94"/>
      <c r="F15" s="92"/>
      <c r="G15" s="92"/>
      <c r="H15" s="92"/>
      <c r="I15" s="92"/>
      <c r="J15" s="92"/>
    </row>
    <row r="16" spans="1:10">
      <c r="A16" s="93"/>
      <c r="B16" s="93"/>
      <c r="C16" s="255" t="s">
        <v>191</v>
      </c>
      <c r="D16" s="255" t="s">
        <v>144</v>
      </c>
      <c r="E16" s="95"/>
      <c r="F16" s="92"/>
      <c r="G16" s="92"/>
      <c r="H16" s="92"/>
      <c r="I16" s="92"/>
      <c r="J16" s="103"/>
    </row>
    <row r="17" ht="25.5" spans="1:10">
      <c r="A17" s="37"/>
      <c r="B17" s="37"/>
      <c r="C17" s="255" t="s">
        <v>192</v>
      </c>
      <c r="D17" s="256" t="s">
        <v>151</v>
      </c>
      <c r="E17" s="94"/>
      <c r="F17" s="92"/>
      <c r="G17" s="92"/>
      <c r="H17" s="92"/>
      <c r="I17" s="92"/>
      <c r="J17" s="92"/>
    </row>
    <row r="18" spans="1:10">
      <c r="A18" s="37"/>
      <c r="B18" s="96"/>
      <c r="C18" s="255" t="s">
        <v>193</v>
      </c>
      <c r="D18" s="255" t="s">
        <v>194</v>
      </c>
      <c r="E18" s="95"/>
      <c r="F18" s="92"/>
      <c r="G18" s="92"/>
      <c r="H18" s="92"/>
      <c r="I18" s="92"/>
      <c r="J18" s="92"/>
    </row>
    <row r="19" spans="1:10">
      <c r="A19" s="37"/>
      <c r="B19" s="37"/>
      <c r="C19" s="255" t="s">
        <v>195</v>
      </c>
      <c r="D19" s="255" t="s">
        <v>153</v>
      </c>
      <c r="E19" s="95"/>
      <c r="F19" s="92"/>
      <c r="G19" s="92"/>
      <c r="H19" s="92"/>
      <c r="I19" s="92"/>
      <c r="J19" s="92"/>
    </row>
    <row r="20" spans="1:10">
      <c r="A20" s="37"/>
      <c r="B20" s="96"/>
      <c r="C20" s="255" t="s">
        <v>196</v>
      </c>
      <c r="D20" s="255" t="s">
        <v>197</v>
      </c>
      <c r="E20" s="95"/>
      <c r="F20" s="92"/>
      <c r="G20" s="92"/>
      <c r="H20" s="92"/>
      <c r="I20" s="92"/>
      <c r="J20" s="92"/>
    </row>
    <row r="21" s="3" customFormat="1" spans="1:10">
      <c r="A21" s="95"/>
      <c r="B21" s="94"/>
      <c r="C21" s="94" t="s">
        <v>198</v>
      </c>
      <c r="D21" s="94" t="s">
        <v>155</v>
      </c>
      <c r="E21" s="94"/>
      <c r="F21" s="99"/>
      <c r="G21" s="99"/>
      <c r="H21" s="99"/>
      <c r="I21" s="99"/>
      <c r="J21" s="99"/>
    </row>
    <row r="22" spans="1:10">
      <c r="A22" s="93"/>
      <c r="B22" s="93"/>
      <c r="C22" s="255" t="s">
        <v>199</v>
      </c>
      <c r="D22" s="255" t="s">
        <v>200</v>
      </c>
      <c r="E22" s="95"/>
      <c r="F22" s="92"/>
      <c r="G22" s="92"/>
      <c r="H22" s="92"/>
      <c r="I22" s="92"/>
      <c r="J22" s="103"/>
    </row>
  </sheetData>
  <mergeCells count="4">
    <mergeCell ref="A1:J1"/>
    <mergeCell ref="A2:H2"/>
    <mergeCell ref="A3:J3"/>
    <mergeCell ref="A4:J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4"/>
  <sheetViews>
    <sheetView workbookViewId="0">
      <pane ySplit="4" topLeftCell="A198" activePane="bottomLeft" state="frozen"/>
      <selection/>
      <selection pane="bottomLeft" activeCell="E204" sqref="E204"/>
    </sheetView>
  </sheetViews>
  <sheetFormatPr defaultColWidth="9" defaultRowHeight="15"/>
  <cols>
    <col min="1" max="1" width="4.28571428571429" customWidth="1"/>
    <col min="2" max="2" width="3.57142857142857" customWidth="1"/>
    <col min="3" max="3" width="14.7142857142857" customWidth="1"/>
    <col min="4" max="4" width="51.5714285714286" customWidth="1"/>
    <col min="5" max="5" width="15.1428571428571" customWidth="1"/>
    <col min="6" max="6" width="11.7142857142857" customWidth="1"/>
    <col min="7" max="7" width="13.8571428571429" customWidth="1"/>
    <col min="8" max="8" width="14.5714285714286" customWidth="1"/>
    <col min="9" max="9" width="12.1428571428571" customWidth="1"/>
    <col min="10" max="10" width="13.7142857142857" customWidth="1"/>
    <col min="12" max="12" width="10.1428571428571" customWidth="1"/>
    <col min="14" max="14" width="11.7142857142857" customWidth="1"/>
  </cols>
  <sheetData>
    <row r="1" ht="18" customHeight="1" spans="1:10">
      <c r="A1" s="4" t="s">
        <v>201</v>
      </c>
      <c r="B1" s="4"/>
      <c r="C1" s="4"/>
      <c r="D1" s="4"/>
      <c r="E1" s="4"/>
      <c r="F1" s="4"/>
      <c r="G1" s="4"/>
      <c r="H1" s="4"/>
      <c r="I1" s="4"/>
      <c r="J1" s="4"/>
    </row>
    <row r="2" ht="15.75" spans="1:10">
      <c r="A2" s="5" t="s">
        <v>202</v>
      </c>
      <c r="B2" s="5"/>
      <c r="C2" s="5"/>
      <c r="D2" s="5"/>
      <c r="E2" s="5"/>
      <c r="F2" s="5"/>
      <c r="G2" s="5"/>
      <c r="H2" s="5"/>
      <c r="I2" s="5"/>
      <c r="J2" s="5"/>
    </row>
    <row r="3" ht="14.25" customHeight="1" spans="1:12">
      <c r="A3" s="6"/>
      <c r="B3" s="6"/>
      <c r="C3" s="6"/>
      <c r="D3" s="6"/>
      <c r="E3" s="7"/>
      <c r="F3" s="6"/>
      <c r="G3" s="7"/>
      <c r="H3" s="8"/>
      <c r="I3" s="61"/>
      <c r="J3" s="62" t="s">
        <v>3</v>
      </c>
      <c r="L3" s="63"/>
    </row>
    <row r="4" ht="38.25" spans="1:10">
      <c r="A4" s="9" t="s">
        <v>203</v>
      </c>
      <c r="B4" s="10"/>
      <c r="C4" s="11"/>
      <c r="D4" s="12" t="s">
        <v>204</v>
      </c>
      <c r="E4" s="13" t="s">
        <v>4</v>
      </c>
      <c r="F4" s="13" t="s">
        <v>5</v>
      </c>
      <c r="G4" s="13" t="s">
        <v>6</v>
      </c>
      <c r="H4" s="13" t="s">
        <v>30</v>
      </c>
      <c r="I4" s="13" t="s">
        <v>8</v>
      </c>
      <c r="J4" s="13" t="s">
        <v>9</v>
      </c>
    </row>
    <row r="5" s="1" customFormat="1" ht="9.75" customHeight="1" spans="1:10">
      <c r="A5" s="14">
        <v>1</v>
      </c>
      <c r="B5" s="15"/>
      <c r="C5" s="15"/>
      <c r="D5" s="16"/>
      <c r="E5" s="17">
        <v>2</v>
      </c>
      <c r="F5" s="17">
        <v>3</v>
      </c>
      <c r="G5" s="17">
        <v>4</v>
      </c>
      <c r="H5" s="17">
        <v>5</v>
      </c>
      <c r="I5" s="17" t="s">
        <v>10</v>
      </c>
      <c r="J5" s="17" t="s">
        <v>11</v>
      </c>
    </row>
    <row r="6" ht="17.25" customHeight="1" spans="1:10">
      <c r="A6" s="18" t="s">
        <v>205</v>
      </c>
      <c r="B6" s="19"/>
      <c r="C6" s="20"/>
      <c r="D6" s="20" t="s">
        <v>206</v>
      </c>
      <c r="E6" s="21">
        <f>+E7+E145+E199+E214+E218</f>
        <v>975563.13</v>
      </c>
      <c r="F6" s="21">
        <f>+F7+F145+F199+F214</f>
        <v>945703.04</v>
      </c>
      <c r="G6" s="21">
        <f>+G7+G145+G199+G214</f>
        <v>1323251.23</v>
      </c>
      <c r="H6" s="21">
        <f>+H7+H145+H199+H214</f>
        <v>1307033.2</v>
      </c>
      <c r="I6" s="21">
        <f>H6/E6*100</f>
        <v>133.977306009914</v>
      </c>
      <c r="J6" s="21">
        <f t="shared" ref="J6:J9" si="0">H6/G6*100</f>
        <v>98.7743801303702</v>
      </c>
    </row>
    <row r="7" spans="1:10">
      <c r="A7" s="22" t="s">
        <v>207</v>
      </c>
      <c r="B7" s="23"/>
      <c r="C7" s="24"/>
      <c r="D7" s="24" t="s">
        <v>208</v>
      </c>
      <c r="E7" s="25">
        <f>+E8+E42+E74+E79+E120+E124+E140+E39</f>
        <v>901244.21</v>
      </c>
      <c r="F7" s="25">
        <f>+F8+F42+F74+F79+F120+F124+F140+F39</f>
        <v>895799.73</v>
      </c>
      <c r="G7" s="25">
        <f>+G8+G42+G74+G79+G120+G124+G140+G39</f>
        <v>1269447.92</v>
      </c>
      <c r="H7" s="25">
        <f>+H8+H42+H74+H79+H120+H124+H140</f>
        <v>1254684.59</v>
      </c>
      <c r="I7" s="25">
        <f>H7/E7*100</f>
        <v>139.216937659993</v>
      </c>
      <c r="J7" s="25">
        <f t="shared" si="0"/>
        <v>98.8370275166546</v>
      </c>
    </row>
    <row r="8" spans="1:12">
      <c r="A8" s="26" t="s">
        <v>209</v>
      </c>
      <c r="B8" s="27"/>
      <c r="C8" s="28"/>
      <c r="D8" s="28" t="s">
        <v>146</v>
      </c>
      <c r="E8" s="29">
        <f>+E9+E15+E37</f>
        <v>189362.8</v>
      </c>
      <c r="F8" s="29">
        <f>+F9+F15+F37</f>
        <v>181573.98</v>
      </c>
      <c r="G8" s="29">
        <f>+G9+G15+G37</f>
        <v>453273.98</v>
      </c>
      <c r="H8" s="29">
        <f>+H9+H15+H37</f>
        <v>453273.98</v>
      </c>
      <c r="I8" s="29">
        <f>H8/E8*100</f>
        <v>239.368017371944</v>
      </c>
      <c r="J8" s="29">
        <f t="shared" si="0"/>
        <v>100</v>
      </c>
      <c r="L8" s="64"/>
    </row>
    <row r="9" s="2" customFormat="1" spans="1:10">
      <c r="A9" s="30">
        <v>31</v>
      </c>
      <c r="B9" s="31"/>
      <c r="C9" s="32"/>
      <c r="D9" s="33" t="s">
        <v>62</v>
      </c>
      <c r="E9" s="34">
        <f>SUM(E10:E14)</f>
        <v>128682.09</v>
      </c>
      <c r="F9" s="34">
        <v>120893.27</v>
      </c>
      <c r="G9" s="34">
        <v>392593.27</v>
      </c>
      <c r="H9" s="34">
        <f>SUM(H10:H14)</f>
        <v>392593.27</v>
      </c>
      <c r="I9" s="34">
        <f t="shared" ref="I9:J217" si="1">H9/E9*100</f>
        <v>305.087732100093</v>
      </c>
      <c r="J9" s="34">
        <f t="shared" si="0"/>
        <v>100</v>
      </c>
    </row>
    <row r="10" spans="1:10">
      <c r="A10" s="35"/>
      <c r="B10" s="36"/>
      <c r="C10" s="37">
        <v>3111</v>
      </c>
      <c r="D10" s="252" t="s">
        <v>64</v>
      </c>
      <c r="E10" s="38">
        <v>71881.31</v>
      </c>
      <c r="F10" s="38"/>
      <c r="G10" s="38"/>
      <c r="H10" s="38">
        <v>309356.25</v>
      </c>
      <c r="I10" s="42">
        <f t="shared" si="1"/>
        <v>430.370912828383</v>
      </c>
      <c r="J10" s="42"/>
    </row>
    <row r="11" spans="1:10">
      <c r="A11" s="35"/>
      <c r="B11" s="36"/>
      <c r="C11" s="37">
        <v>3113</v>
      </c>
      <c r="D11" s="252" t="s">
        <v>65</v>
      </c>
      <c r="E11" s="38">
        <v>522.36</v>
      </c>
      <c r="F11" s="38"/>
      <c r="G11" s="38"/>
      <c r="H11" s="38">
        <v>2376.73</v>
      </c>
      <c r="I11" s="42">
        <f t="shared" si="1"/>
        <v>454.998468489165</v>
      </c>
      <c r="J11" s="42"/>
    </row>
    <row r="12" spans="1:10">
      <c r="A12" s="35"/>
      <c r="B12" s="36"/>
      <c r="C12" s="37">
        <v>3114</v>
      </c>
      <c r="D12" s="252" t="s">
        <v>66</v>
      </c>
      <c r="E12" s="38">
        <v>23930.21</v>
      </c>
      <c r="F12" s="38"/>
      <c r="G12" s="38"/>
      <c r="H12" s="38">
        <v>29260.29</v>
      </c>
      <c r="I12" s="42">
        <f t="shared" si="1"/>
        <v>122.273435962325</v>
      </c>
      <c r="J12" s="42"/>
    </row>
    <row r="13" spans="1:10">
      <c r="A13" s="35"/>
      <c r="B13" s="36"/>
      <c r="C13" s="37">
        <v>3121</v>
      </c>
      <c r="D13" s="252" t="s">
        <v>67</v>
      </c>
      <c r="E13" s="38">
        <v>12870.78</v>
      </c>
      <c r="F13" s="38"/>
      <c r="G13" s="38"/>
      <c r="H13" s="38">
        <v>12100</v>
      </c>
      <c r="I13" s="42">
        <f t="shared" si="1"/>
        <v>94.0113963567088</v>
      </c>
      <c r="J13" s="42"/>
    </row>
    <row r="14" spans="1:10">
      <c r="A14" s="35"/>
      <c r="B14" s="36"/>
      <c r="C14" s="37">
        <v>3132</v>
      </c>
      <c r="D14" s="252" t="s">
        <v>69</v>
      </c>
      <c r="E14" s="38">
        <v>19477.43</v>
      </c>
      <c r="F14" s="38"/>
      <c r="G14" s="38"/>
      <c r="H14" s="38">
        <v>39500</v>
      </c>
      <c r="I14" s="42">
        <f t="shared" si="1"/>
        <v>202.798829208987</v>
      </c>
      <c r="J14" s="42"/>
    </row>
    <row r="15" s="2" customFormat="1" spans="1:13">
      <c r="A15" s="39">
        <v>32</v>
      </c>
      <c r="B15" s="40"/>
      <c r="C15" s="41"/>
      <c r="D15" s="33" t="s">
        <v>71</v>
      </c>
      <c r="E15" s="34">
        <f>SUM(E16:E36)</f>
        <v>59725.11</v>
      </c>
      <c r="F15" s="34">
        <v>59725.11</v>
      </c>
      <c r="G15" s="34">
        <v>59725.11</v>
      </c>
      <c r="H15" s="34">
        <f t="shared" ref="H15" si="2">SUM(H16:H36)</f>
        <v>59725.11</v>
      </c>
      <c r="I15" s="34">
        <f t="shared" si="1"/>
        <v>100</v>
      </c>
      <c r="J15" s="34">
        <f t="shared" ref="J15" si="3">H15/G15*100</f>
        <v>100</v>
      </c>
      <c r="M15" s="65"/>
    </row>
    <row r="16" spans="1:10">
      <c r="A16" s="35"/>
      <c r="B16" s="36"/>
      <c r="C16" s="37">
        <v>3211</v>
      </c>
      <c r="D16" s="252" t="s">
        <v>73</v>
      </c>
      <c r="E16" s="42">
        <v>0</v>
      </c>
      <c r="F16" s="42"/>
      <c r="G16" s="42"/>
      <c r="H16" s="43">
        <v>209.18</v>
      </c>
      <c r="I16" s="42" t="e">
        <f t="shared" si="1"/>
        <v>#DIV/0!</v>
      </c>
      <c r="J16" s="42"/>
    </row>
    <row r="17" spans="1:10">
      <c r="A17" s="35"/>
      <c r="B17" s="36"/>
      <c r="C17" s="37">
        <v>3212</v>
      </c>
      <c r="D17" s="252" t="s">
        <v>74</v>
      </c>
      <c r="E17" s="42">
        <v>0</v>
      </c>
      <c r="F17" s="42"/>
      <c r="G17" s="42"/>
      <c r="H17" s="42">
        <v>0</v>
      </c>
      <c r="I17" s="42" t="e">
        <f t="shared" si="1"/>
        <v>#DIV/0!</v>
      </c>
      <c r="J17" s="42"/>
    </row>
    <row r="18" spans="1:10">
      <c r="A18" s="35"/>
      <c r="B18" s="36"/>
      <c r="C18" s="37">
        <v>3213</v>
      </c>
      <c r="D18" s="252" t="s">
        <v>75</v>
      </c>
      <c r="E18" s="42">
        <v>0</v>
      </c>
      <c r="F18" s="42"/>
      <c r="G18" s="42"/>
      <c r="H18" s="42">
        <v>258.38</v>
      </c>
      <c r="I18" s="42" t="e">
        <f t="shared" si="1"/>
        <v>#DIV/0!</v>
      </c>
      <c r="J18" s="42"/>
    </row>
    <row r="19" spans="1:10">
      <c r="A19" s="35"/>
      <c r="B19" s="36"/>
      <c r="C19" s="37">
        <v>3214</v>
      </c>
      <c r="D19" s="252" t="s">
        <v>76</v>
      </c>
      <c r="E19" s="42">
        <v>0</v>
      </c>
      <c r="F19" s="42"/>
      <c r="G19" s="42"/>
      <c r="H19" s="42">
        <v>0</v>
      </c>
      <c r="I19" s="42" t="e">
        <f t="shared" si="1"/>
        <v>#DIV/0!</v>
      </c>
      <c r="J19" s="42"/>
    </row>
    <row r="20" spans="1:10">
      <c r="A20" s="35"/>
      <c r="B20" s="36"/>
      <c r="C20" s="37">
        <v>3221</v>
      </c>
      <c r="D20" s="252" t="s">
        <v>78</v>
      </c>
      <c r="E20" s="42">
        <v>4948.71</v>
      </c>
      <c r="F20" s="42"/>
      <c r="G20" s="42"/>
      <c r="H20" s="42">
        <v>6874.22</v>
      </c>
      <c r="I20" s="42">
        <f t="shared" si="1"/>
        <v>138.909331926906</v>
      </c>
      <c r="J20" s="42"/>
    </row>
    <row r="21" spans="1:10">
      <c r="A21" s="35"/>
      <c r="B21" s="36"/>
      <c r="C21" s="37">
        <v>3222</v>
      </c>
      <c r="D21" s="252" t="s">
        <v>79</v>
      </c>
      <c r="E21" s="42">
        <v>26688.44</v>
      </c>
      <c r="F21" s="42"/>
      <c r="G21" s="42"/>
      <c r="H21" s="42">
        <v>32076.88</v>
      </c>
      <c r="I21" s="42">
        <f t="shared" si="1"/>
        <v>120.190164730498</v>
      </c>
      <c r="J21" s="42"/>
    </row>
    <row r="22" spans="1:10">
      <c r="A22" s="35"/>
      <c r="B22" s="36"/>
      <c r="C22" s="37">
        <v>3223</v>
      </c>
      <c r="D22" s="252" t="s">
        <v>80</v>
      </c>
      <c r="E22" s="42">
        <v>15553.1</v>
      </c>
      <c r="F22" s="42"/>
      <c r="G22" s="42"/>
      <c r="H22" s="42">
        <v>8480.64</v>
      </c>
      <c r="I22" s="42">
        <f t="shared" si="1"/>
        <v>54.527007477609</v>
      </c>
      <c r="J22" s="42"/>
    </row>
    <row r="23" spans="1:10">
      <c r="A23" s="35"/>
      <c r="B23" s="36"/>
      <c r="C23" s="37">
        <v>3224</v>
      </c>
      <c r="D23" s="252" t="s">
        <v>81</v>
      </c>
      <c r="E23" s="42">
        <v>1007.65</v>
      </c>
      <c r="F23" s="42"/>
      <c r="G23" s="42"/>
      <c r="H23" s="42">
        <v>314.4</v>
      </c>
      <c r="I23" s="42">
        <f t="shared" si="1"/>
        <v>31.2013099786632</v>
      </c>
      <c r="J23" s="42"/>
    </row>
    <row r="24" spans="1:10">
      <c r="A24" s="35"/>
      <c r="B24" s="36"/>
      <c r="C24" s="37">
        <v>3225</v>
      </c>
      <c r="D24" s="252" t="s">
        <v>82</v>
      </c>
      <c r="E24" s="42">
        <v>0</v>
      </c>
      <c r="F24" s="42"/>
      <c r="G24" s="42"/>
      <c r="H24" s="42">
        <v>183.7</v>
      </c>
      <c r="I24" s="42" t="e">
        <f t="shared" si="1"/>
        <v>#DIV/0!</v>
      </c>
      <c r="J24" s="42"/>
    </row>
    <row r="25" spans="1:10">
      <c r="A25" s="35"/>
      <c r="B25" s="36"/>
      <c r="C25" s="37">
        <v>3227</v>
      </c>
      <c r="D25" s="252" t="s">
        <v>84</v>
      </c>
      <c r="E25" s="42">
        <v>134.58</v>
      </c>
      <c r="F25" s="42"/>
      <c r="G25" s="42"/>
      <c r="H25" s="42">
        <v>0</v>
      </c>
      <c r="I25" s="42">
        <f t="shared" si="1"/>
        <v>0</v>
      </c>
      <c r="J25" s="42"/>
    </row>
    <row r="26" spans="1:10">
      <c r="A26" s="35"/>
      <c r="B26" s="36"/>
      <c r="C26" s="37">
        <v>3231</v>
      </c>
      <c r="D26" s="252" t="s">
        <v>86</v>
      </c>
      <c r="E26" s="42">
        <v>2568.78</v>
      </c>
      <c r="F26" s="42"/>
      <c r="G26" s="42"/>
      <c r="H26" s="42">
        <v>1635.76</v>
      </c>
      <c r="I26" s="42">
        <f t="shared" si="1"/>
        <v>63.6784777209415</v>
      </c>
      <c r="J26" s="42"/>
    </row>
    <row r="27" spans="1:10">
      <c r="A27" s="35"/>
      <c r="B27" s="36"/>
      <c r="C27" s="37">
        <v>3232</v>
      </c>
      <c r="D27" s="252" t="s">
        <v>87</v>
      </c>
      <c r="E27" s="42">
        <v>3527.5</v>
      </c>
      <c r="F27" s="42"/>
      <c r="G27" s="42"/>
      <c r="H27" s="42">
        <v>4565.17</v>
      </c>
      <c r="I27" s="42">
        <f t="shared" si="1"/>
        <v>129.416583982991</v>
      </c>
      <c r="J27" s="42"/>
    </row>
    <row r="28" spans="1:10">
      <c r="A28" s="35"/>
      <c r="B28" s="36"/>
      <c r="C28" s="37">
        <v>3233</v>
      </c>
      <c r="D28" s="252" t="s">
        <v>88</v>
      </c>
      <c r="E28" s="42">
        <v>0</v>
      </c>
      <c r="F28" s="42"/>
      <c r="G28" s="42"/>
      <c r="H28" s="44">
        <v>0</v>
      </c>
      <c r="I28" s="42" t="e">
        <f t="shared" si="1"/>
        <v>#DIV/0!</v>
      </c>
      <c r="J28" s="42"/>
    </row>
    <row r="29" spans="1:10">
      <c r="A29" s="35"/>
      <c r="B29" s="36"/>
      <c r="C29" s="37">
        <v>3234</v>
      </c>
      <c r="D29" s="252" t="s">
        <v>89</v>
      </c>
      <c r="E29" s="42">
        <v>1641.14</v>
      </c>
      <c r="F29" s="42"/>
      <c r="G29" s="42"/>
      <c r="H29" s="42">
        <v>1117.92</v>
      </c>
      <c r="I29" s="42">
        <f t="shared" si="1"/>
        <v>68.1185029918228</v>
      </c>
      <c r="J29" s="42"/>
    </row>
    <row r="30" spans="1:10">
      <c r="A30" s="35"/>
      <c r="B30" s="36"/>
      <c r="C30" s="37">
        <v>3236</v>
      </c>
      <c r="D30" s="252" t="s">
        <v>91</v>
      </c>
      <c r="E30" s="42">
        <v>0</v>
      </c>
      <c r="F30" s="42"/>
      <c r="G30" s="42"/>
      <c r="H30" s="42">
        <v>518.75</v>
      </c>
      <c r="I30" s="42" t="e">
        <f t="shared" si="1"/>
        <v>#DIV/0!</v>
      </c>
      <c r="J30" s="42"/>
    </row>
    <row r="31" spans="1:10">
      <c r="A31" s="35"/>
      <c r="B31" s="36"/>
      <c r="C31" s="37">
        <v>3237</v>
      </c>
      <c r="D31" s="252" t="s">
        <v>92</v>
      </c>
      <c r="E31" s="42">
        <v>2207.72</v>
      </c>
      <c r="F31" s="42"/>
      <c r="G31" s="42"/>
      <c r="H31" s="42">
        <v>2372.61</v>
      </c>
      <c r="I31" s="42">
        <f t="shared" si="1"/>
        <v>107.468791332234</v>
      </c>
      <c r="J31" s="42"/>
    </row>
    <row r="32" spans="1:10">
      <c r="A32" s="35"/>
      <c r="B32" s="36"/>
      <c r="C32" s="37">
        <v>3238</v>
      </c>
      <c r="D32" s="252" t="s">
        <v>93</v>
      </c>
      <c r="E32" s="42">
        <v>0</v>
      </c>
      <c r="F32" s="42"/>
      <c r="G32" s="42"/>
      <c r="H32" s="42">
        <v>1117.5</v>
      </c>
      <c r="I32" s="42" t="e">
        <f t="shared" si="1"/>
        <v>#DIV/0!</v>
      </c>
      <c r="J32" s="42"/>
    </row>
    <row r="33" spans="1:10">
      <c r="A33" s="35"/>
      <c r="B33" s="36"/>
      <c r="C33" s="37">
        <v>3239</v>
      </c>
      <c r="D33" s="252" t="s">
        <v>94</v>
      </c>
      <c r="E33" s="42">
        <v>745</v>
      </c>
      <c r="F33" s="42"/>
      <c r="G33" s="42"/>
      <c r="H33" s="42">
        <v>0</v>
      </c>
      <c r="I33" s="42">
        <f t="shared" si="1"/>
        <v>0</v>
      </c>
      <c r="J33" s="42"/>
    </row>
    <row r="34" spans="1:10">
      <c r="A34" s="35"/>
      <c r="B34" s="36"/>
      <c r="C34" s="37">
        <v>3292</v>
      </c>
      <c r="D34" s="257" t="s">
        <v>97</v>
      </c>
      <c r="E34" s="42">
        <v>513</v>
      </c>
      <c r="F34" s="42"/>
      <c r="G34" s="42"/>
      <c r="H34" s="42">
        <v>0</v>
      </c>
      <c r="I34" s="42">
        <f t="shared" si="1"/>
        <v>0</v>
      </c>
      <c r="J34" s="42"/>
    </row>
    <row r="35" spans="1:10">
      <c r="A35" s="35"/>
      <c r="B35" s="36"/>
      <c r="C35" s="37">
        <v>3295</v>
      </c>
      <c r="D35" s="257" t="s">
        <v>100</v>
      </c>
      <c r="E35" s="42">
        <v>189.49</v>
      </c>
      <c r="F35" s="42"/>
      <c r="G35" s="42"/>
      <c r="H35" s="42">
        <v>0</v>
      </c>
      <c r="I35" s="42">
        <f t="shared" si="1"/>
        <v>0</v>
      </c>
      <c r="J35" s="42"/>
    </row>
    <row r="36" spans="1:12">
      <c r="A36" s="35"/>
      <c r="B36" s="36"/>
      <c r="C36" s="46">
        <v>3299</v>
      </c>
      <c r="D36" s="47" t="s">
        <v>103</v>
      </c>
      <c r="E36" s="42">
        <v>0</v>
      </c>
      <c r="F36" s="42"/>
      <c r="G36" s="42"/>
      <c r="H36" s="42">
        <v>0</v>
      </c>
      <c r="I36" s="42" t="e">
        <f t="shared" si="1"/>
        <v>#DIV/0!</v>
      </c>
      <c r="J36" s="42"/>
      <c r="L36" s="64"/>
    </row>
    <row r="37" spans="1:12">
      <c r="A37" s="48">
        <v>37</v>
      </c>
      <c r="B37" s="49"/>
      <c r="C37" s="50"/>
      <c r="D37" s="33" t="s">
        <v>71</v>
      </c>
      <c r="E37" s="34">
        <f>E38</f>
        <v>955.6</v>
      </c>
      <c r="F37" s="34">
        <v>955.6</v>
      </c>
      <c r="G37" s="34">
        <v>955.6</v>
      </c>
      <c r="H37" s="34">
        <f>H38</f>
        <v>955.6</v>
      </c>
      <c r="I37" s="66"/>
      <c r="J37" s="66"/>
      <c r="L37" s="64"/>
    </row>
    <row r="38" spans="1:12">
      <c r="A38" s="48"/>
      <c r="B38" s="49"/>
      <c r="C38" s="46">
        <v>3712</v>
      </c>
      <c r="D38" s="257" t="s">
        <v>210</v>
      </c>
      <c r="E38" s="42">
        <v>955.6</v>
      </c>
      <c r="F38" s="42"/>
      <c r="G38" s="42"/>
      <c r="H38" s="42">
        <v>955.6</v>
      </c>
      <c r="I38" s="42">
        <f t="shared" ref="I38" si="4">H38/E38*100</f>
        <v>100</v>
      </c>
      <c r="J38" s="42"/>
      <c r="L38" s="64"/>
    </row>
    <row r="39" spans="1:10">
      <c r="A39" s="51" t="s">
        <v>211</v>
      </c>
      <c r="B39" s="52"/>
      <c r="C39" s="53"/>
      <c r="D39" s="28" t="s">
        <v>147</v>
      </c>
      <c r="E39" s="54">
        <f>E40</f>
        <v>0</v>
      </c>
      <c r="F39" s="54">
        <f t="shared" ref="F39:H39" si="5">F40</f>
        <v>0</v>
      </c>
      <c r="G39" s="54">
        <f t="shared" si="5"/>
        <v>0</v>
      </c>
      <c r="H39" s="54">
        <f t="shared" si="5"/>
        <v>0</v>
      </c>
      <c r="I39" s="54" t="e">
        <f t="shared" ref="I39:J41" si="6">H39/E39*100</f>
        <v>#DIV/0!</v>
      </c>
      <c r="J39" s="54" t="e">
        <f t="shared" si="6"/>
        <v>#DIV/0!</v>
      </c>
    </row>
    <row r="40" s="2" customFormat="1" spans="1:10">
      <c r="A40" s="30">
        <v>31</v>
      </c>
      <c r="B40" s="31"/>
      <c r="C40" s="32"/>
      <c r="D40" s="33" t="s">
        <v>62</v>
      </c>
      <c r="E40" s="34">
        <v>0</v>
      </c>
      <c r="F40" s="34">
        <v>0</v>
      </c>
      <c r="G40" s="34">
        <v>0</v>
      </c>
      <c r="H40" s="34">
        <v>0</v>
      </c>
      <c r="I40" s="34" t="e">
        <f t="shared" si="6"/>
        <v>#DIV/0!</v>
      </c>
      <c r="J40" s="34" t="e">
        <f t="shared" ref="J40" si="7">H40/G40*100</f>
        <v>#DIV/0!</v>
      </c>
    </row>
    <row r="41" spans="1:10">
      <c r="A41" s="35"/>
      <c r="B41" s="36"/>
      <c r="C41" s="46">
        <v>3111</v>
      </c>
      <c r="D41" s="47" t="s">
        <v>64</v>
      </c>
      <c r="E41" s="42"/>
      <c r="F41" s="42"/>
      <c r="G41" s="42"/>
      <c r="H41" s="42">
        <v>0</v>
      </c>
      <c r="I41" s="42" t="e">
        <f t="shared" si="6"/>
        <v>#DIV/0!</v>
      </c>
      <c r="J41" s="42"/>
    </row>
    <row r="42" spans="1:12">
      <c r="A42" s="26" t="s">
        <v>212</v>
      </c>
      <c r="B42" s="27"/>
      <c r="C42" s="28"/>
      <c r="D42" s="28" t="s">
        <v>213</v>
      </c>
      <c r="E42" s="29">
        <f>+E43+E49+E70+E72</f>
        <v>324342</v>
      </c>
      <c r="F42" s="29">
        <f>+F43+F49+F70+F72</f>
        <v>324342</v>
      </c>
      <c r="G42" s="29">
        <f>+G43+G49+G70+G72</f>
        <v>324342</v>
      </c>
      <c r="H42" s="29">
        <f>+H43+H49+H70+H72</f>
        <v>324342</v>
      </c>
      <c r="I42" s="29">
        <f>+I43+I49+I70+I72</f>
        <v>200</v>
      </c>
      <c r="J42" s="29">
        <f t="shared" ref="J42:J43" si="8">H42/G42*100</f>
        <v>100</v>
      </c>
      <c r="L42" s="64"/>
    </row>
    <row r="43" s="2" customFormat="1" spans="1:10">
      <c r="A43" s="55">
        <v>31</v>
      </c>
      <c r="B43" s="31"/>
      <c r="C43" s="32"/>
      <c r="D43" s="33" t="s">
        <v>62</v>
      </c>
      <c r="E43" s="34">
        <f>SUM(E44:E48)</f>
        <v>221258.65</v>
      </c>
      <c r="F43" s="34">
        <v>221258.65</v>
      </c>
      <c r="G43" s="34">
        <v>221258.65</v>
      </c>
      <c r="H43" s="34">
        <f t="shared" ref="H43" si="9">SUM(H44:H48)</f>
        <v>221258.65</v>
      </c>
      <c r="I43" s="34">
        <f>H43/E43*100</f>
        <v>100</v>
      </c>
      <c r="J43" s="34">
        <f t="shared" si="8"/>
        <v>100</v>
      </c>
    </row>
    <row r="44" spans="1:10">
      <c r="A44" s="35"/>
      <c r="B44" s="36"/>
      <c r="C44" s="37">
        <v>3111</v>
      </c>
      <c r="D44" s="252" t="s">
        <v>64</v>
      </c>
      <c r="E44" s="38">
        <v>154863.27</v>
      </c>
      <c r="F44" s="38"/>
      <c r="G44" s="38"/>
      <c r="H44" s="38">
        <v>165384.68</v>
      </c>
      <c r="I44" s="42">
        <f t="shared" si="1"/>
        <v>106.793999635937</v>
      </c>
      <c r="J44" s="42"/>
    </row>
    <row r="45" spans="1:10">
      <c r="A45" s="35"/>
      <c r="B45" s="36"/>
      <c r="C45" s="37">
        <v>3113</v>
      </c>
      <c r="D45" s="252" t="s">
        <v>65</v>
      </c>
      <c r="E45" s="38">
        <v>0</v>
      </c>
      <c r="F45" s="38"/>
      <c r="G45" s="38"/>
      <c r="H45" s="38">
        <v>253.92</v>
      </c>
      <c r="I45" s="42">
        <v>0</v>
      </c>
      <c r="J45" s="42"/>
    </row>
    <row r="46" spans="1:10">
      <c r="A46" s="35"/>
      <c r="B46" s="36"/>
      <c r="C46" s="37">
        <v>3114</v>
      </c>
      <c r="D46" s="252" t="s">
        <v>66</v>
      </c>
      <c r="E46" s="38">
        <v>25027.66</v>
      </c>
      <c r="F46" s="38"/>
      <c r="G46" s="38"/>
      <c r="H46" s="38">
        <v>28335.53</v>
      </c>
      <c r="I46" s="42">
        <f t="shared" si="1"/>
        <v>113.21685686956</v>
      </c>
      <c r="J46" s="42"/>
    </row>
    <row r="47" spans="1:10">
      <c r="A47" s="35"/>
      <c r="B47" s="36"/>
      <c r="C47" s="37">
        <v>3121</v>
      </c>
      <c r="D47" s="252" t="s">
        <v>67</v>
      </c>
      <c r="E47" s="38">
        <v>6498.28</v>
      </c>
      <c r="F47" s="38"/>
      <c r="G47" s="38"/>
      <c r="H47" s="38">
        <v>0</v>
      </c>
      <c r="I47" s="42">
        <f t="shared" si="1"/>
        <v>0</v>
      </c>
      <c r="J47" s="42"/>
    </row>
    <row r="48" spans="1:10">
      <c r="A48" s="35"/>
      <c r="B48" s="36"/>
      <c r="C48" s="37">
        <v>3131</v>
      </c>
      <c r="D48" s="252" t="s">
        <v>69</v>
      </c>
      <c r="E48" s="38">
        <v>34869.44</v>
      </c>
      <c r="F48" s="38"/>
      <c r="H48" s="38">
        <v>27284.52</v>
      </c>
      <c r="I48" s="42">
        <f t="shared" si="1"/>
        <v>78.2476575476979</v>
      </c>
      <c r="J48" s="42"/>
    </row>
    <row r="49" s="2" customFormat="1" spans="1:10">
      <c r="A49" s="56">
        <v>32</v>
      </c>
      <c r="B49" s="40"/>
      <c r="C49" s="41"/>
      <c r="D49" s="33" t="s">
        <v>71</v>
      </c>
      <c r="E49" s="34">
        <f>SUM(E50:E69)</f>
        <v>100159</v>
      </c>
      <c r="F49" s="34">
        <v>100159</v>
      </c>
      <c r="G49" s="34">
        <v>100159</v>
      </c>
      <c r="H49" s="34">
        <f>SUM(H50:H69)</f>
        <v>100159</v>
      </c>
      <c r="I49" s="34">
        <f t="shared" ref="I49" si="10">H49/E49*100</f>
        <v>100</v>
      </c>
      <c r="J49" s="34">
        <f>H49/G49*100</f>
        <v>100</v>
      </c>
    </row>
    <row r="50" s="2" customFormat="1" spans="1:10">
      <c r="A50" s="57"/>
      <c r="B50" s="58"/>
      <c r="C50" s="59">
        <v>3211</v>
      </c>
      <c r="D50" s="47" t="s">
        <v>214</v>
      </c>
      <c r="E50" s="60">
        <v>689.23</v>
      </c>
      <c r="F50" s="60"/>
      <c r="G50" s="60"/>
      <c r="H50" s="42">
        <v>445.13</v>
      </c>
      <c r="I50" s="60"/>
      <c r="J50" s="60"/>
    </row>
    <row r="51" spans="1:10">
      <c r="A51" s="35"/>
      <c r="B51" s="36"/>
      <c r="C51" s="37">
        <v>3212</v>
      </c>
      <c r="D51" s="252" t="s">
        <v>74</v>
      </c>
      <c r="E51" s="42">
        <v>2333.83</v>
      </c>
      <c r="F51" s="42"/>
      <c r="G51" s="42"/>
      <c r="H51" s="42">
        <v>1610.35</v>
      </c>
      <c r="I51" s="42">
        <f t="shared" ref="I51:I69" si="11">H51/E51*100</f>
        <v>69.0003127905631</v>
      </c>
      <c r="J51" s="42"/>
    </row>
    <row r="52" spans="1:10">
      <c r="A52" s="35"/>
      <c r="B52" s="36"/>
      <c r="C52" s="37">
        <v>3213</v>
      </c>
      <c r="D52" s="252" t="s">
        <v>215</v>
      </c>
      <c r="E52" s="42">
        <v>400</v>
      </c>
      <c r="F52" s="42"/>
      <c r="G52" s="42"/>
      <c r="H52" s="42">
        <v>395.73</v>
      </c>
      <c r="I52" s="42">
        <f t="shared" si="11"/>
        <v>98.9325</v>
      </c>
      <c r="J52" s="42"/>
    </row>
    <row r="53" spans="1:10">
      <c r="A53" s="35"/>
      <c r="B53" s="36"/>
      <c r="C53" s="37">
        <v>3221</v>
      </c>
      <c r="D53" s="252" t="s">
        <v>78</v>
      </c>
      <c r="E53" s="42">
        <v>9373.74</v>
      </c>
      <c r="F53" s="42"/>
      <c r="G53" s="42"/>
      <c r="H53" s="42">
        <v>9902.55</v>
      </c>
      <c r="I53" s="42">
        <f t="shared" si="11"/>
        <v>105.641398203919</v>
      </c>
      <c r="J53" s="42"/>
    </row>
    <row r="54" spans="1:10">
      <c r="A54" s="35"/>
      <c r="B54" s="36"/>
      <c r="C54" s="37">
        <v>3222</v>
      </c>
      <c r="D54" s="252" t="s">
        <v>79</v>
      </c>
      <c r="E54" s="42">
        <v>38559.74</v>
      </c>
      <c r="F54" s="42"/>
      <c r="G54" s="42"/>
      <c r="H54" s="42">
        <v>38268.36</v>
      </c>
      <c r="I54" s="42">
        <f t="shared" si="11"/>
        <v>99.2443413778205</v>
      </c>
      <c r="J54" s="42"/>
    </row>
    <row r="55" spans="1:10">
      <c r="A55" s="35"/>
      <c r="B55" s="36"/>
      <c r="C55" s="37">
        <v>3223</v>
      </c>
      <c r="D55" s="252" t="s">
        <v>80</v>
      </c>
      <c r="E55" s="42">
        <v>28780.79</v>
      </c>
      <c r="F55" s="42"/>
      <c r="G55" s="42"/>
      <c r="H55" s="42">
        <v>28297.4</v>
      </c>
      <c r="I55" s="42">
        <f t="shared" si="11"/>
        <v>98.320442211628</v>
      </c>
      <c r="J55" s="42"/>
    </row>
    <row r="56" spans="1:10">
      <c r="A56" s="35"/>
      <c r="B56" s="36"/>
      <c r="C56" s="37">
        <v>3224</v>
      </c>
      <c r="D56" s="252" t="s">
        <v>81</v>
      </c>
      <c r="E56" s="42">
        <v>199.08</v>
      </c>
      <c r="F56" s="42"/>
      <c r="G56" s="42"/>
      <c r="H56" s="42">
        <v>774.47</v>
      </c>
      <c r="I56" s="42">
        <f t="shared" si="11"/>
        <v>389.02451275869</v>
      </c>
      <c r="J56" s="42"/>
    </row>
    <row r="57" spans="1:10">
      <c r="A57" s="35"/>
      <c r="B57" s="36"/>
      <c r="C57" s="37">
        <v>3225</v>
      </c>
      <c r="D57" s="252" t="s">
        <v>82</v>
      </c>
      <c r="E57" s="42">
        <v>3060.18</v>
      </c>
      <c r="F57" s="42"/>
      <c r="G57" s="42"/>
      <c r="H57" s="42">
        <v>2441.03</v>
      </c>
      <c r="I57" s="42">
        <f t="shared" si="11"/>
        <v>79.7675300145743</v>
      </c>
      <c r="J57" s="42"/>
    </row>
    <row r="58" spans="1:10">
      <c r="A58" s="35"/>
      <c r="B58" s="36"/>
      <c r="C58" s="37">
        <v>3227</v>
      </c>
      <c r="D58" s="252" t="s">
        <v>84</v>
      </c>
      <c r="E58" s="42">
        <v>308.11</v>
      </c>
      <c r="F58" s="42"/>
      <c r="G58" s="42"/>
      <c r="H58" s="42">
        <v>1454.38</v>
      </c>
      <c r="I58" s="42">
        <f t="shared" si="11"/>
        <v>472.032715588588</v>
      </c>
      <c r="J58" s="42"/>
    </row>
    <row r="59" spans="1:10">
      <c r="A59" s="35"/>
      <c r="B59" s="36"/>
      <c r="C59" s="37">
        <v>3231</v>
      </c>
      <c r="D59" s="252" t="s">
        <v>86</v>
      </c>
      <c r="E59" s="42">
        <v>2213.81</v>
      </c>
      <c r="F59" s="42"/>
      <c r="G59" s="42"/>
      <c r="H59" s="42">
        <v>2195.39</v>
      </c>
      <c r="I59" s="42">
        <f t="shared" si="11"/>
        <v>99.1679502757689</v>
      </c>
      <c r="J59" s="42"/>
    </row>
    <row r="60" spans="1:10">
      <c r="A60" s="35"/>
      <c r="B60" s="36"/>
      <c r="C60" s="37">
        <v>3232</v>
      </c>
      <c r="D60" s="252" t="s">
        <v>87</v>
      </c>
      <c r="E60" s="42">
        <v>6186.73</v>
      </c>
      <c r="F60" s="42"/>
      <c r="G60" s="42"/>
      <c r="H60" s="42">
        <v>4956.48</v>
      </c>
      <c r="I60" s="42">
        <f t="shared" si="11"/>
        <v>80.1146971016999</v>
      </c>
      <c r="J60" s="42"/>
    </row>
    <row r="61" spans="1:10">
      <c r="A61" s="35"/>
      <c r="B61" s="36"/>
      <c r="C61" s="37">
        <v>3234</v>
      </c>
      <c r="D61" s="252" t="s">
        <v>89</v>
      </c>
      <c r="E61" s="42">
        <v>3959.51</v>
      </c>
      <c r="F61" s="42"/>
      <c r="G61" s="42"/>
      <c r="H61" s="42">
        <v>4911.14</v>
      </c>
      <c r="I61" s="42">
        <f t="shared" si="11"/>
        <v>124.034034514372</v>
      </c>
      <c r="J61" s="42"/>
    </row>
    <row r="62" spans="1:10">
      <c r="A62" s="35"/>
      <c r="B62" s="36"/>
      <c r="C62" s="37">
        <v>3236</v>
      </c>
      <c r="D62" s="252" t="s">
        <v>91</v>
      </c>
      <c r="E62" s="42">
        <v>1046.75</v>
      </c>
      <c r="F62" s="42"/>
      <c r="G62" s="42"/>
      <c r="H62" s="42">
        <v>1182.48</v>
      </c>
      <c r="I62" s="42">
        <f t="shared" si="11"/>
        <v>112.96680200621</v>
      </c>
      <c r="J62" s="42"/>
    </row>
    <row r="63" spans="1:10">
      <c r="A63" s="35"/>
      <c r="B63" s="36"/>
      <c r="C63" s="37">
        <v>3237</v>
      </c>
      <c r="D63" s="252" t="s">
        <v>92</v>
      </c>
      <c r="E63" s="42">
        <v>810.55</v>
      </c>
      <c r="F63" s="42"/>
      <c r="G63" s="42"/>
      <c r="H63" s="42">
        <v>770.66</v>
      </c>
      <c r="I63" s="42">
        <f t="shared" si="11"/>
        <v>95.0786502991796</v>
      </c>
      <c r="J63" s="42"/>
    </row>
    <row r="64" spans="1:10">
      <c r="A64" s="35"/>
      <c r="B64" s="59"/>
      <c r="C64" s="45">
        <v>3238</v>
      </c>
      <c r="D64" s="252" t="s">
        <v>93</v>
      </c>
      <c r="E64" s="42">
        <v>1630.76</v>
      </c>
      <c r="F64" s="42"/>
      <c r="G64" s="42"/>
      <c r="H64" s="42">
        <v>2125.45</v>
      </c>
      <c r="I64" s="42">
        <f t="shared" si="11"/>
        <v>130.334935858127</v>
      </c>
      <c r="J64" s="42"/>
    </row>
    <row r="65" spans="1:10">
      <c r="A65" s="35"/>
      <c r="B65" s="59"/>
      <c r="C65" s="45">
        <v>3292</v>
      </c>
      <c r="D65" s="252" t="s">
        <v>97</v>
      </c>
      <c r="E65" s="42">
        <v>513.08</v>
      </c>
      <c r="F65" s="42"/>
      <c r="G65" s="42"/>
      <c r="H65" s="42"/>
      <c r="I65" s="42"/>
      <c r="J65" s="42"/>
    </row>
    <row r="66" spans="1:10">
      <c r="A66" s="35"/>
      <c r="B66" s="59"/>
      <c r="C66" s="45">
        <v>3292</v>
      </c>
      <c r="D66" s="252" t="s">
        <v>98</v>
      </c>
      <c r="E66" s="42">
        <v>93.11</v>
      </c>
      <c r="F66" s="42"/>
      <c r="G66" s="42"/>
      <c r="H66" s="42"/>
      <c r="I66" s="42"/>
      <c r="J66" s="42"/>
    </row>
    <row r="67" spans="1:10">
      <c r="A67" s="35"/>
      <c r="B67" s="59"/>
      <c r="C67" s="45">
        <v>3239</v>
      </c>
      <c r="D67" s="252" t="s">
        <v>94</v>
      </c>
      <c r="E67" s="42">
        <v>0</v>
      </c>
      <c r="F67" s="42"/>
      <c r="G67" s="42"/>
      <c r="H67" s="42">
        <v>0</v>
      </c>
      <c r="I67" s="42" t="e">
        <f t="shared" si="11"/>
        <v>#DIV/0!</v>
      </c>
      <c r="J67" s="42"/>
    </row>
    <row r="68" spans="1:10">
      <c r="A68" s="35"/>
      <c r="B68" s="59"/>
      <c r="C68" s="45">
        <v>3295</v>
      </c>
      <c r="D68" s="257" t="s">
        <v>216</v>
      </c>
      <c r="E68" s="42">
        <v>0</v>
      </c>
      <c r="F68" s="42"/>
      <c r="G68" s="42"/>
      <c r="H68" s="42">
        <v>168</v>
      </c>
      <c r="I68" s="42" t="e">
        <f t="shared" si="11"/>
        <v>#DIV/0!</v>
      </c>
      <c r="J68" s="42"/>
    </row>
    <row r="69" spans="1:10">
      <c r="A69" s="35"/>
      <c r="B69" s="59"/>
      <c r="C69" s="45">
        <v>3299</v>
      </c>
      <c r="D69" s="257" t="s">
        <v>103</v>
      </c>
      <c r="E69" s="42">
        <v>0</v>
      </c>
      <c r="F69" s="42"/>
      <c r="G69" s="42"/>
      <c r="H69" s="42">
        <v>260</v>
      </c>
      <c r="I69" s="42" t="e">
        <f t="shared" si="11"/>
        <v>#DIV/0!</v>
      </c>
      <c r="J69" s="42"/>
    </row>
    <row r="70" spans="1:10">
      <c r="A70" s="57">
        <v>34</v>
      </c>
      <c r="B70" s="58"/>
      <c r="C70" s="67"/>
      <c r="D70" s="258" t="s">
        <v>104</v>
      </c>
      <c r="E70" s="60">
        <v>999.4</v>
      </c>
      <c r="F70" s="60">
        <v>999.4</v>
      </c>
      <c r="G70" s="60">
        <v>999.4</v>
      </c>
      <c r="H70" s="60">
        <v>999.4</v>
      </c>
      <c r="I70" s="60"/>
      <c r="J70" s="60"/>
    </row>
    <row r="71" spans="1:10">
      <c r="A71" s="35"/>
      <c r="B71" s="59"/>
      <c r="C71" s="45">
        <v>3431</v>
      </c>
      <c r="D71" s="257" t="s">
        <v>104</v>
      </c>
      <c r="E71" s="42">
        <v>99.4</v>
      </c>
      <c r="F71" s="42"/>
      <c r="G71" s="42"/>
      <c r="H71" s="42">
        <v>999.4</v>
      </c>
      <c r="I71" s="42"/>
      <c r="J71" s="42"/>
    </row>
    <row r="72" spans="1:10">
      <c r="A72" s="57">
        <v>37</v>
      </c>
      <c r="B72" s="58"/>
      <c r="C72" s="67"/>
      <c r="D72" s="258" t="s">
        <v>210</v>
      </c>
      <c r="E72" s="60">
        <v>1924.95</v>
      </c>
      <c r="F72" s="60">
        <v>1924.95</v>
      </c>
      <c r="G72" s="60">
        <v>1924.95</v>
      </c>
      <c r="H72" s="60">
        <f>H73</f>
        <v>1924.95</v>
      </c>
      <c r="I72" s="60"/>
      <c r="J72" s="60"/>
    </row>
    <row r="73" spans="1:10">
      <c r="A73" s="35"/>
      <c r="B73" s="59"/>
      <c r="C73" s="45">
        <v>3712</v>
      </c>
      <c r="D73" s="257" t="s">
        <v>210</v>
      </c>
      <c r="E73" s="42">
        <v>1924.95</v>
      </c>
      <c r="F73" s="42"/>
      <c r="G73" s="42"/>
      <c r="H73" s="42">
        <v>1924.95</v>
      </c>
      <c r="I73" s="42"/>
      <c r="J73" s="42"/>
    </row>
    <row r="74" s="3" customFormat="1" spans="1:10">
      <c r="A74" s="26" t="s">
        <v>217</v>
      </c>
      <c r="B74" s="27"/>
      <c r="C74" s="28"/>
      <c r="D74" s="28" t="s">
        <v>149</v>
      </c>
      <c r="E74" s="29">
        <f>+E75+E77</f>
        <v>270.76</v>
      </c>
      <c r="F74" s="29">
        <f>+F75+F77</f>
        <v>278.75</v>
      </c>
      <c r="G74" s="29">
        <f>+G75+G77</f>
        <v>278.75</v>
      </c>
      <c r="H74" s="29">
        <f>+H75+H77</f>
        <v>271.2</v>
      </c>
      <c r="I74" s="29">
        <f t="shared" si="1"/>
        <v>100.162505539962</v>
      </c>
      <c r="J74" s="29">
        <f t="shared" ref="J74:J201" si="12">H74/G74*100</f>
        <v>97.2914798206278</v>
      </c>
    </row>
    <row r="75" s="2" customFormat="1" spans="1:10">
      <c r="A75" s="56">
        <v>37</v>
      </c>
      <c r="B75" s="40"/>
      <c r="C75" s="40"/>
      <c r="D75" s="33" t="s">
        <v>71</v>
      </c>
      <c r="E75" s="34">
        <f>SUM(E76)</f>
        <v>270.76</v>
      </c>
      <c r="F75" s="34">
        <f t="shared" ref="F75:H75" si="13">SUM(F76)</f>
        <v>278.75</v>
      </c>
      <c r="G75" s="34">
        <f t="shared" si="13"/>
        <v>278.75</v>
      </c>
      <c r="H75" s="34">
        <f t="shared" si="13"/>
        <v>271.2</v>
      </c>
      <c r="I75" s="34">
        <f t="shared" si="1"/>
        <v>100.162505539962</v>
      </c>
      <c r="J75" s="34">
        <f t="shared" si="12"/>
        <v>97.2914798206278</v>
      </c>
    </row>
    <row r="76" spans="1:10">
      <c r="A76" s="35"/>
      <c r="B76" s="36"/>
      <c r="C76" s="37">
        <v>3712</v>
      </c>
      <c r="D76" s="252" t="s">
        <v>218</v>
      </c>
      <c r="E76" s="42">
        <v>270.76</v>
      </c>
      <c r="F76" s="42">
        <v>278.75</v>
      </c>
      <c r="G76" s="42">
        <v>278.75</v>
      </c>
      <c r="H76" s="42">
        <v>271.2</v>
      </c>
      <c r="I76" s="42">
        <f t="shared" si="1"/>
        <v>100.162505539962</v>
      </c>
      <c r="J76" s="42"/>
    </row>
    <row r="77" s="2" customFormat="1" spans="1:10">
      <c r="A77" s="56">
        <v>34</v>
      </c>
      <c r="B77" s="40"/>
      <c r="C77" s="40"/>
      <c r="D77" s="33" t="s">
        <v>104</v>
      </c>
      <c r="E77" s="34">
        <f>SUM(E78)</f>
        <v>0</v>
      </c>
      <c r="F77" s="34">
        <f t="shared" ref="F77:H77" si="14">SUM(F78)</f>
        <v>0</v>
      </c>
      <c r="G77" s="34">
        <f t="shared" si="14"/>
        <v>0</v>
      </c>
      <c r="H77" s="34">
        <f t="shared" si="14"/>
        <v>0</v>
      </c>
      <c r="I77" s="34" t="e">
        <f t="shared" si="1"/>
        <v>#DIV/0!</v>
      </c>
      <c r="J77" s="34" t="e">
        <f t="shared" si="12"/>
        <v>#DIV/0!</v>
      </c>
    </row>
    <row r="78" spans="1:10">
      <c r="A78" s="35"/>
      <c r="B78" s="36"/>
      <c r="C78" s="46">
        <v>3434</v>
      </c>
      <c r="D78" s="47" t="s">
        <v>109</v>
      </c>
      <c r="E78" s="42"/>
      <c r="F78" s="42"/>
      <c r="G78" s="42"/>
      <c r="H78" s="42"/>
      <c r="I78" s="42" t="e">
        <f t="shared" si="1"/>
        <v>#DIV/0!</v>
      </c>
      <c r="J78" s="42"/>
    </row>
    <row r="79" spans="1:10">
      <c r="A79" s="26" t="s">
        <v>219</v>
      </c>
      <c r="B79" s="27"/>
      <c r="C79" s="28"/>
      <c r="D79" s="28" t="s">
        <v>220</v>
      </c>
      <c r="E79" s="29">
        <f>+E80+E87+E113+E118</f>
        <v>376520.89</v>
      </c>
      <c r="F79" s="29">
        <f t="shared" ref="F79:H79" si="15">+F80+F87+F113+F118</f>
        <v>389605</v>
      </c>
      <c r="G79" s="29">
        <f t="shared" si="15"/>
        <v>469605</v>
      </c>
      <c r="H79" s="29">
        <f t="shared" si="15"/>
        <v>454849.22</v>
      </c>
      <c r="I79" s="29">
        <f>H79/E79*100</f>
        <v>120.803183058449</v>
      </c>
      <c r="J79" s="29">
        <f t="shared" si="12"/>
        <v>96.8578315818614</v>
      </c>
    </row>
    <row r="80" s="2" customFormat="1" spans="1:10">
      <c r="A80" s="56">
        <v>31</v>
      </c>
      <c r="B80" s="31"/>
      <c r="C80" s="32"/>
      <c r="D80" s="33" t="s">
        <v>62</v>
      </c>
      <c r="E80" s="34">
        <f>SUM(E81:E86)</f>
        <v>253405.18</v>
      </c>
      <c r="F80" s="34">
        <v>241758.1</v>
      </c>
      <c r="G80" s="34">
        <v>321758.1</v>
      </c>
      <c r="H80" s="34">
        <f>SUM(H81:H86)</f>
        <v>315135.4</v>
      </c>
      <c r="I80" s="34">
        <f t="shared" ref="I80" si="16">H80/E80*100</f>
        <v>124.360283400679</v>
      </c>
      <c r="J80" s="34">
        <f t="shared" si="12"/>
        <v>97.9417145986379</v>
      </c>
    </row>
    <row r="81" spans="1:10">
      <c r="A81" s="35"/>
      <c r="B81" s="36"/>
      <c r="C81" s="37">
        <v>3111</v>
      </c>
      <c r="D81" s="252" t="s">
        <v>64</v>
      </c>
      <c r="E81" s="38">
        <v>147858.74</v>
      </c>
      <c r="F81" s="38"/>
      <c r="G81" s="38"/>
      <c r="H81" s="38">
        <v>169737.01</v>
      </c>
      <c r="I81" s="42">
        <f t="shared" si="1"/>
        <v>114.796737751181</v>
      </c>
      <c r="J81" s="42"/>
    </row>
    <row r="82" spans="1:10">
      <c r="A82" s="35"/>
      <c r="B82" s="36"/>
      <c r="C82" s="37">
        <v>3113</v>
      </c>
      <c r="D82" s="252" t="s">
        <v>65</v>
      </c>
      <c r="E82" s="38">
        <v>2301.31</v>
      </c>
      <c r="F82" s="38"/>
      <c r="G82" s="38"/>
      <c r="H82" s="38">
        <v>6286.01</v>
      </c>
      <c r="I82" s="42">
        <f t="shared" si="1"/>
        <v>273.149206321617</v>
      </c>
      <c r="J82" s="42"/>
    </row>
    <row r="83" spans="1:10">
      <c r="A83" s="35"/>
      <c r="B83" s="36"/>
      <c r="C83" s="37">
        <v>3114</v>
      </c>
      <c r="D83" s="252" t="s">
        <v>66</v>
      </c>
      <c r="E83" s="38">
        <v>57622.48</v>
      </c>
      <c r="F83" s="38"/>
      <c r="G83" s="38"/>
      <c r="H83" s="38">
        <v>52460.11</v>
      </c>
      <c r="I83" s="42">
        <f t="shared" si="1"/>
        <v>91.0410485629914</v>
      </c>
      <c r="J83" s="42"/>
    </row>
    <row r="84" spans="1:10">
      <c r="A84" s="35"/>
      <c r="B84" s="36"/>
      <c r="C84" s="37">
        <v>3121</v>
      </c>
      <c r="D84" s="252" t="s">
        <v>67</v>
      </c>
      <c r="E84" s="38">
        <v>18334.93</v>
      </c>
      <c r="F84" s="38"/>
      <c r="G84" s="38"/>
      <c r="H84" s="38">
        <v>23953.12</v>
      </c>
      <c r="I84" s="42">
        <f t="shared" si="1"/>
        <v>130.64200408728</v>
      </c>
      <c r="J84" s="42"/>
    </row>
    <row r="85" spans="1:10">
      <c r="A85" s="35"/>
      <c r="B85" s="36"/>
      <c r="C85" s="37">
        <v>3132</v>
      </c>
      <c r="D85" s="252" t="s">
        <v>69</v>
      </c>
      <c r="E85" s="38">
        <v>27287.72</v>
      </c>
      <c r="F85" s="38"/>
      <c r="G85" s="68"/>
      <c r="H85" s="69">
        <v>62699.15</v>
      </c>
      <c r="I85" s="42">
        <f t="shared" si="1"/>
        <v>229.77057079155</v>
      </c>
      <c r="J85" s="42"/>
    </row>
    <row r="86" spans="1:10">
      <c r="A86" s="35"/>
      <c r="B86" s="36"/>
      <c r="C86" s="37">
        <v>3133</v>
      </c>
      <c r="D86" s="257" t="s">
        <v>70</v>
      </c>
      <c r="E86" s="69">
        <v>0</v>
      </c>
      <c r="F86" s="69"/>
      <c r="G86" s="68"/>
      <c r="H86" s="69">
        <v>0</v>
      </c>
      <c r="I86" s="42" t="e">
        <f t="shared" si="1"/>
        <v>#DIV/0!</v>
      </c>
      <c r="J86" s="42"/>
    </row>
    <row r="87" s="2" customFormat="1" spans="1:10">
      <c r="A87" s="56">
        <v>32</v>
      </c>
      <c r="B87" s="40"/>
      <c r="C87" s="41"/>
      <c r="D87" s="33" t="s">
        <v>71</v>
      </c>
      <c r="E87" s="34">
        <f>SUM(E88:E112)</f>
        <v>121033.89</v>
      </c>
      <c r="F87" s="34">
        <v>145271.48</v>
      </c>
      <c r="G87" s="34">
        <v>145271.48</v>
      </c>
      <c r="H87" s="34">
        <f t="shared" ref="H87" si="17">SUM(H88:H112)</f>
        <v>137020.19</v>
      </c>
      <c r="I87" s="34">
        <f t="shared" si="1"/>
        <v>113.208118816969</v>
      </c>
      <c r="J87" s="34">
        <f t="shared" si="12"/>
        <v>94.3200895316823</v>
      </c>
    </row>
    <row r="88" s="2" customFormat="1" spans="1:10">
      <c r="A88" s="57"/>
      <c r="B88" s="70"/>
      <c r="C88" s="37">
        <v>3211</v>
      </c>
      <c r="D88" s="252" t="s">
        <v>73</v>
      </c>
      <c r="E88" s="42">
        <v>596</v>
      </c>
      <c r="F88" s="60"/>
      <c r="G88" s="60"/>
      <c r="H88" s="42">
        <v>2086.99</v>
      </c>
      <c r="I88" s="42">
        <f t="shared" si="1"/>
        <v>350.16610738255</v>
      </c>
      <c r="J88" s="60"/>
    </row>
    <row r="89" spans="1:10">
      <c r="A89" s="35"/>
      <c r="B89" s="36"/>
      <c r="C89" s="37">
        <v>3212</v>
      </c>
      <c r="D89" s="252" t="s">
        <v>74</v>
      </c>
      <c r="E89" s="42">
        <v>3225.66</v>
      </c>
      <c r="F89" s="42"/>
      <c r="G89" s="42"/>
      <c r="H89" s="42">
        <v>3883.04</v>
      </c>
      <c r="I89" s="42">
        <f t="shared" si="1"/>
        <v>120.379705238618</v>
      </c>
      <c r="J89" s="42"/>
    </row>
    <row r="90" spans="1:10">
      <c r="A90" s="35"/>
      <c r="B90" s="36"/>
      <c r="C90" s="37">
        <v>3213</v>
      </c>
      <c r="D90" s="252" t="s">
        <v>75</v>
      </c>
      <c r="E90" s="42">
        <v>890</v>
      </c>
      <c r="F90" s="42"/>
      <c r="G90" s="42"/>
      <c r="H90" s="42">
        <v>877.27</v>
      </c>
      <c r="I90" s="42">
        <f t="shared" si="1"/>
        <v>98.5696629213483</v>
      </c>
      <c r="J90" s="42"/>
    </row>
    <row r="91" spans="1:10">
      <c r="A91" s="35"/>
      <c r="B91" s="36"/>
      <c r="C91" s="37">
        <v>3214</v>
      </c>
      <c r="D91" s="252" t="s">
        <v>76</v>
      </c>
      <c r="E91" s="42">
        <v>0</v>
      </c>
      <c r="F91" s="42"/>
      <c r="G91" s="42"/>
      <c r="H91" s="42">
        <v>0</v>
      </c>
      <c r="I91" s="42" t="e">
        <f t="shared" si="1"/>
        <v>#DIV/0!</v>
      </c>
      <c r="J91" s="42"/>
    </row>
    <row r="92" spans="1:10">
      <c r="A92" s="35"/>
      <c r="B92" s="36"/>
      <c r="C92" s="37">
        <v>3221</v>
      </c>
      <c r="D92" s="252" t="s">
        <v>78</v>
      </c>
      <c r="E92" s="42">
        <v>11021.29</v>
      </c>
      <c r="F92" s="42"/>
      <c r="G92" s="42"/>
      <c r="H92" s="42">
        <v>13732.17</v>
      </c>
      <c r="I92" s="42">
        <f t="shared" si="1"/>
        <v>124.596757729812</v>
      </c>
      <c r="J92" s="42"/>
    </row>
    <row r="93" spans="1:10">
      <c r="A93" s="35"/>
      <c r="B93" s="36"/>
      <c r="C93" s="37">
        <v>3222</v>
      </c>
      <c r="D93" s="252" t="s">
        <v>79</v>
      </c>
      <c r="E93" s="42">
        <v>61950.33</v>
      </c>
      <c r="F93" s="42"/>
      <c r="G93" s="42"/>
      <c r="H93" s="42">
        <v>60887.6</v>
      </c>
      <c r="I93" s="42">
        <f t="shared" si="1"/>
        <v>98.284545054078</v>
      </c>
      <c r="J93" s="42"/>
    </row>
    <row r="94" spans="1:10">
      <c r="A94" s="35"/>
      <c r="B94" s="36"/>
      <c r="C94" s="37">
        <v>3223</v>
      </c>
      <c r="D94" s="252" t="s">
        <v>80</v>
      </c>
      <c r="E94" s="42">
        <v>9605.37</v>
      </c>
      <c r="F94" s="42"/>
      <c r="G94" s="42"/>
      <c r="H94" s="42">
        <v>10349.67</v>
      </c>
      <c r="I94" s="42">
        <f t="shared" si="1"/>
        <v>107.748790520303</v>
      </c>
      <c r="J94" s="42"/>
    </row>
    <row r="95" spans="1:10">
      <c r="A95" s="35"/>
      <c r="B95" s="36"/>
      <c r="C95" s="37">
        <v>3224</v>
      </c>
      <c r="D95" s="252" t="s">
        <v>81</v>
      </c>
      <c r="E95" s="42">
        <v>399.32</v>
      </c>
      <c r="F95" s="42"/>
      <c r="G95" s="42"/>
      <c r="H95" s="42">
        <v>1907.13</v>
      </c>
      <c r="I95" s="42">
        <f t="shared" si="1"/>
        <v>477.594410497846</v>
      </c>
      <c r="J95" s="42"/>
    </row>
    <row r="96" spans="1:10">
      <c r="A96" s="35"/>
      <c r="B96" s="36"/>
      <c r="C96" s="37">
        <v>3225</v>
      </c>
      <c r="D96" s="252" t="s">
        <v>82</v>
      </c>
      <c r="E96" s="42">
        <v>5106.48</v>
      </c>
      <c r="F96" s="42"/>
      <c r="G96" s="42"/>
      <c r="H96" s="42">
        <v>7668.34</v>
      </c>
      <c r="I96" s="42">
        <f t="shared" si="1"/>
        <v>150.168805126036</v>
      </c>
      <c r="J96" s="42"/>
    </row>
    <row r="97" spans="1:10">
      <c r="A97" s="35"/>
      <c r="B97" s="36"/>
      <c r="C97" s="37">
        <v>3227</v>
      </c>
      <c r="D97" s="252" t="s">
        <v>84</v>
      </c>
      <c r="E97" s="42">
        <v>55.99</v>
      </c>
      <c r="F97" s="42"/>
      <c r="G97" s="42"/>
      <c r="H97" s="42">
        <v>1219.71</v>
      </c>
      <c r="I97" s="42">
        <f t="shared" si="1"/>
        <v>2178.44257903197</v>
      </c>
      <c r="J97" s="42"/>
    </row>
    <row r="98" spans="1:10">
      <c r="A98" s="35"/>
      <c r="B98" s="36"/>
      <c r="C98" s="37">
        <v>3231</v>
      </c>
      <c r="D98" s="252" t="s">
        <v>86</v>
      </c>
      <c r="E98" s="42">
        <v>1997.12</v>
      </c>
      <c r="F98" s="42"/>
      <c r="G98" s="42"/>
      <c r="H98" s="44">
        <v>1998.46</v>
      </c>
      <c r="I98" s="42">
        <f t="shared" si="1"/>
        <v>100.067096619132</v>
      </c>
      <c r="J98" s="42"/>
    </row>
    <row r="99" spans="1:10">
      <c r="A99" s="35"/>
      <c r="B99" s="36"/>
      <c r="C99" s="37">
        <v>3232</v>
      </c>
      <c r="D99" s="252" t="s">
        <v>87</v>
      </c>
      <c r="E99" s="42">
        <v>6817.72</v>
      </c>
      <c r="F99" s="42"/>
      <c r="G99" s="42"/>
      <c r="H99" s="42">
        <v>6115.55</v>
      </c>
      <c r="I99" s="42">
        <f t="shared" si="1"/>
        <v>89.7008090681342</v>
      </c>
      <c r="J99" s="42"/>
    </row>
    <row r="100" spans="1:10">
      <c r="A100" s="35"/>
      <c r="B100" s="36"/>
      <c r="C100" s="37">
        <v>3233</v>
      </c>
      <c r="D100" s="252" t="s">
        <v>88</v>
      </c>
      <c r="E100" s="42">
        <v>0</v>
      </c>
      <c r="F100" s="42"/>
      <c r="G100" s="42"/>
      <c r="H100" s="42">
        <v>0</v>
      </c>
      <c r="I100" s="42" t="e">
        <f t="shared" si="1"/>
        <v>#DIV/0!</v>
      </c>
      <c r="J100" s="42"/>
    </row>
    <row r="101" spans="1:10">
      <c r="A101" s="35"/>
      <c r="B101" s="36"/>
      <c r="C101" s="37">
        <v>3234</v>
      </c>
      <c r="D101" s="252" t="s">
        <v>89</v>
      </c>
      <c r="E101" s="42">
        <v>9022.71</v>
      </c>
      <c r="F101" s="42"/>
      <c r="G101" s="42"/>
      <c r="H101" s="42">
        <v>9496.46</v>
      </c>
      <c r="I101" s="42">
        <f t="shared" si="1"/>
        <v>105.250639774525</v>
      </c>
      <c r="J101" s="42"/>
    </row>
    <row r="102" spans="1:10">
      <c r="A102" s="35"/>
      <c r="B102" s="36"/>
      <c r="C102" s="37">
        <v>3236</v>
      </c>
      <c r="D102" s="252" t="s">
        <v>91</v>
      </c>
      <c r="E102" s="42">
        <v>226.28</v>
      </c>
      <c r="F102" s="42"/>
      <c r="G102" s="42"/>
      <c r="H102" s="42">
        <v>4979.62</v>
      </c>
      <c r="I102" s="42">
        <f t="shared" si="1"/>
        <v>2200.64521831359</v>
      </c>
      <c r="J102" s="42"/>
    </row>
    <row r="103" spans="1:10">
      <c r="A103" s="35"/>
      <c r="B103" s="36"/>
      <c r="C103" s="37">
        <v>3237</v>
      </c>
      <c r="D103" s="252" t="s">
        <v>92</v>
      </c>
      <c r="E103" s="42">
        <v>531.8</v>
      </c>
      <c r="F103" s="42"/>
      <c r="G103" s="42"/>
      <c r="H103" s="42">
        <v>1941.56</v>
      </c>
      <c r="I103" s="42">
        <f t="shared" si="1"/>
        <v>365.092139902219</v>
      </c>
      <c r="J103" s="42"/>
    </row>
    <row r="104" spans="1:10">
      <c r="A104" s="35"/>
      <c r="B104" s="36"/>
      <c r="C104" s="37">
        <v>3238</v>
      </c>
      <c r="D104" s="252" t="s">
        <v>93</v>
      </c>
      <c r="E104" s="42">
        <v>2355.49</v>
      </c>
      <c r="F104" s="42"/>
      <c r="G104" s="42"/>
      <c r="H104" s="42">
        <v>2859</v>
      </c>
      <c r="I104" s="42">
        <f t="shared" si="1"/>
        <v>121.376019426956</v>
      </c>
      <c r="J104" s="42"/>
    </row>
    <row r="105" spans="1:10">
      <c r="A105" s="35"/>
      <c r="B105" s="36"/>
      <c r="C105" s="37">
        <v>3239</v>
      </c>
      <c r="D105" s="252" t="s">
        <v>94</v>
      </c>
      <c r="E105" s="42">
        <v>170.75</v>
      </c>
      <c r="F105" s="42"/>
      <c r="G105" s="42"/>
      <c r="H105" s="42">
        <v>180.63</v>
      </c>
      <c r="I105" s="42">
        <f t="shared" si="1"/>
        <v>105.786237188873</v>
      </c>
      <c r="J105" s="42"/>
    </row>
    <row r="106" spans="1:10">
      <c r="A106" s="35"/>
      <c r="B106" s="36"/>
      <c r="C106" s="37">
        <v>3291</v>
      </c>
      <c r="D106" s="257" t="s">
        <v>221</v>
      </c>
      <c r="E106" s="42">
        <v>0</v>
      </c>
      <c r="F106" s="42"/>
      <c r="G106" s="42"/>
      <c r="H106" s="42">
        <v>0</v>
      </c>
      <c r="I106" s="42" t="e">
        <f t="shared" si="1"/>
        <v>#DIV/0!</v>
      </c>
      <c r="J106" s="42"/>
    </row>
    <row r="107" spans="1:10">
      <c r="A107" s="35"/>
      <c r="B107" s="36"/>
      <c r="C107" s="37">
        <v>3292</v>
      </c>
      <c r="D107" s="257" t="s">
        <v>97</v>
      </c>
      <c r="E107" s="42">
        <v>442.85</v>
      </c>
      <c r="F107" s="42"/>
      <c r="G107" s="42"/>
      <c r="H107" s="42">
        <v>1276.31</v>
      </c>
      <c r="I107" s="42">
        <f t="shared" si="1"/>
        <v>288.203680704527</v>
      </c>
      <c r="J107" s="42"/>
    </row>
    <row r="108" spans="1:10">
      <c r="A108" s="35"/>
      <c r="B108" s="36"/>
      <c r="C108" s="37">
        <v>3293</v>
      </c>
      <c r="D108" s="257" t="s">
        <v>98</v>
      </c>
      <c r="E108" s="42">
        <v>519.32</v>
      </c>
      <c r="F108" s="42"/>
      <c r="G108" s="42"/>
      <c r="H108" s="42">
        <v>676.79</v>
      </c>
      <c r="I108" s="42">
        <f t="shared" si="1"/>
        <v>130.322344604483</v>
      </c>
      <c r="J108" s="42"/>
    </row>
    <row r="109" spans="1:10">
      <c r="A109" s="35"/>
      <c r="B109" s="36"/>
      <c r="C109" s="37">
        <v>3294</v>
      </c>
      <c r="D109" s="257" t="s">
        <v>99</v>
      </c>
      <c r="E109" s="42">
        <v>0</v>
      </c>
      <c r="F109" s="42"/>
      <c r="G109" s="42"/>
      <c r="H109" s="42">
        <v>0</v>
      </c>
      <c r="I109" s="42" t="e">
        <f t="shared" si="1"/>
        <v>#DIV/0!</v>
      </c>
      <c r="J109" s="42"/>
    </row>
    <row r="110" spans="1:10">
      <c r="A110" s="35"/>
      <c r="B110" s="36"/>
      <c r="C110" s="37">
        <v>3295</v>
      </c>
      <c r="D110" s="257" t="s">
        <v>100</v>
      </c>
      <c r="E110" s="42">
        <v>2998.71</v>
      </c>
      <c r="F110" s="42"/>
      <c r="G110" s="42"/>
      <c r="H110" s="42">
        <v>2477.34</v>
      </c>
      <c r="I110" s="42">
        <f t="shared" si="1"/>
        <v>82.6135238152406</v>
      </c>
      <c r="J110" s="42"/>
    </row>
    <row r="111" spans="1:10">
      <c r="A111" s="35"/>
      <c r="B111" s="36"/>
      <c r="C111" s="37">
        <v>3296</v>
      </c>
      <c r="D111" s="257" t="s">
        <v>102</v>
      </c>
      <c r="E111" s="42">
        <v>547.49</v>
      </c>
      <c r="F111" s="42"/>
      <c r="G111" s="42"/>
      <c r="H111" s="42">
        <v>0</v>
      </c>
      <c r="I111" s="42">
        <f t="shared" si="1"/>
        <v>0</v>
      </c>
      <c r="J111" s="42"/>
    </row>
    <row r="112" spans="1:10">
      <c r="A112" s="35"/>
      <c r="B112" s="36"/>
      <c r="C112" s="37">
        <v>3299</v>
      </c>
      <c r="D112" s="257" t="s">
        <v>103</v>
      </c>
      <c r="E112" s="42">
        <v>2553.21</v>
      </c>
      <c r="F112" s="42"/>
      <c r="G112" s="42"/>
      <c r="H112" s="42">
        <v>2406.55</v>
      </c>
      <c r="I112" s="42">
        <f t="shared" si="1"/>
        <v>94.2558583116939</v>
      </c>
      <c r="J112" s="42"/>
    </row>
    <row r="113" s="2" customFormat="1" spans="1:10">
      <c r="A113" s="56">
        <v>34</v>
      </c>
      <c r="B113" s="40"/>
      <c r="C113" s="41"/>
      <c r="D113" s="33" t="s">
        <v>104</v>
      </c>
      <c r="E113" s="34">
        <f>SUM(E114:E117)</f>
        <v>840.14</v>
      </c>
      <c r="F113" s="34">
        <v>2243.61</v>
      </c>
      <c r="G113" s="34">
        <v>2243.61</v>
      </c>
      <c r="H113" s="34">
        <f t="shared" ref="H113" si="18">SUM(H114:H117)</f>
        <v>1040.9</v>
      </c>
      <c r="I113" s="34">
        <f t="shared" ref="I113" si="19">H113/E113*100</f>
        <v>123.896017330445</v>
      </c>
      <c r="J113" s="34">
        <f t="shared" ref="J113" si="20">H113/G113*100</f>
        <v>46.3939811286275</v>
      </c>
    </row>
    <row r="114" spans="1:10">
      <c r="A114" s="35"/>
      <c r="B114" s="36"/>
      <c r="C114" s="46">
        <v>3431</v>
      </c>
      <c r="D114" s="47" t="s">
        <v>106</v>
      </c>
      <c r="E114" s="42">
        <v>813.95</v>
      </c>
      <c r="F114" s="42"/>
      <c r="G114" s="42"/>
      <c r="H114" s="42">
        <v>1026.5</v>
      </c>
      <c r="I114" s="42">
        <f t="shared" si="1"/>
        <v>126.113397628847</v>
      </c>
      <c r="J114" s="42"/>
    </row>
    <row r="115" ht="25.5" spans="1:10">
      <c r="A115" s="35"/>
      <c r="B115" s="36"/>
      <c r="C115" s="46">
        <v>3432</v>
      </c>
      <c r="D115" s="47" t="s">
        <v>107</v>
      </c>
      <c r="E115" s="42">
        <v>0</v>
      </c>
      <c r="F115" s="42"/>
      <c r="G115" s="42"/>
      <c r="H115" s="42">
        <v>0</v>
      </c>
      <c r="I115" s="42" t="e">
        <f t="shared" si="1"/>
        <v>#DIV/0!</v>
      </c>
      <c r="J115" s="42"/>
    </row>
    <row r="116" spans="1:10">
      <c r="A116" s="35"/>
      <c r="B116" s="36"/>
      <c r="C116" s="46">
        <v>3433</v>
      </c>
      <c r="D116" s="47" t="s">
        <v>108</v>
      </c>
      <c r="E116" s="42">
        <v>20.64</v>
      </c>
      <c r="F116" s="42"/>
      <c r="G116" s="42"/>
      <c r="H116" s="42">
        <v>0</v>
      </c>
      <c r="I116" s="42">
        <f t="shared" si="1"/>
        <v>0</v>
      </c>
      <c r="J116" s="42"/>
    </row>
    <row r="117" spans="1:10">
      <c r="A117" s="35"/>
      <c r="B117" s="36"/>
      <c r="C117" s="46">
        <v>3434</v>
      </c>
      <c r="D117" s="47" t="s">
        <v>109</v>
      </c>
      <c r="E117" s="42">
        <v>5.55</v>
      </c>
      <c r="F117" s="42"/>
      <c r="G117" s="42"/>
      <c r="H117" s="42">
        <v>14.4</v>
      </c>
      <c r="I117" s="42">
        <f t="shared" si="1"/>
        <v>259.459459459459</v>
      </c>
      <c r="J117" s="42"/>
    </row>
    <row r="118" s="2" customFormat="1" ht="13.5" customHeight="1" spans="1:10">
      <c r="A118" s="56">
        <v>37</v>
      </c>
      <c r="B118" s="40"/>
      <c r="C118" s="41"/>
      <c r="D118" s="33" t="s">
        <v>111</v>
      </c>
      <c r="E118" s="34">
        <f>SUM(E119)</f>
        <v>1241.68</v>
      </c>
      <c r="F118" s="34">
        <v>331.81</v>
      </c>
      <c r="G118" s="34">
        <v>331.81</v>
      </c>
      <c r="H118" s="34">
        <f t="shared" ref="H118" si="21">SUM(H119)</f>
        <v>1652.73</v>
      </c>
      <c r="I118" s="34">
        <f t="shared" ref="I118" si="22">H118/E118*100</f>
        <v>133.104342503705</v>
      </c>
      <c r="J118" s="34">
        <f t="shared" ref="J118" si="23">H118/G118*100</f>
        <v>498.095295500437</v>
      </c>
    </row>
    <row r="119" s="2" customFormat="1" spans="1:10">
      <c r="A119" s="57"/>
      <c r="B119" s="70"/>
      <c r="C119" s="46">
        <v>3721</v>
      </c>
      <c r="D119" s="47" t="s">
        <v>112</v>
      </c>
      <c r="E119" s="42">
        <v>1241.68</v>
      </c>
      <c r="F119" s="60"/>
      <c r="G119" s="60"/>
      <c r="H119" s="42">
        <v>1652.73</v>
      </c>
      <c r="I119" s="42">
        <f t="shared" si="1"/>
        <v>133.104342503705</v>
      </c>
      <c r="J119" s="60"/>
    </row>
    <row r="120" s="3" customFormat="1" customHeight="1" spans="1:10">
      <c r="A120" s="26" t="s">
        <v>222</v>
      </c>
      <c r="B120" s="27"/>
      <c r="C120" s="28"/>
      <c r="D120" s="28" t="s">
        <v>157</v>
      </c>
      <c r="E120" s="29">
        <f>+E121</f>
        <v>10747.76</v>
      </c>
      <c r="F120" s="29">
        <f t="shared" ref="F120:H120" si="24">+F121</f>
        <v>0</v>
      </c>
      <c r="G120" s="29">
        <f t="shared" si="24"/>
        <v>21948.19</v>
      </c>
      <c r="H120" s="29">
        <f t="shared" si="24"/>
        <v>21948.19</v>
      </c>
      <c r="I120" s="29">
        <f t="shared" ref="I120:I123" si="25">H120/E120*100</f>
        <v>204.211761334455</v>
      </c>
      <c r="J120" s="29">
        <f t="shared" ref="J120" si="26">H120/G120*100</f>
        <v>100</v>
      </c>
    </row>
    <row r="121" s="2" customFormat="1" spans="1:10">
      <c r="A121" s="56">
        <v>32</v>
      </c>
      <c r="B121" s="40"/>
      <c r="C121" s="41"/>
      <c r="D121" s="33" t="s">
        <v>71</v>
      </c>
      <c r="E121" s="34">
        <f>SUM(E122)</f>
        <v>10747.76</v>
      </c>
      <c r="F121" s="34">
        <f t="shared" ref="F121" si="27">SUM(F122)</f>
        <v>0</v>
      </c>
      <c r="G121" s="34">
        <v>21948.19</v>
      </c>
      <c r="H121" s="34">
        <f>SUM(H122,H123)</f>
        <v>21948.19</v>
      </c>
      <c r="I121" s="34">
        <f t="shared" si="25"/>
        <v>204.211761334455</v>
      </c>
      <c r="J121" s="34"/>
    </row>
    <row r="122" spans="1:10">
      <c r="A122" s="35"/>
      <c r="B122" s="36"/>
      <c r="C122" s="37">
        <v>3111</v>
      </c>
      <c r="D122" s="252" t="s">
        <v>64</v>
      </c>
      <c r="E122" s="42">
        <v>10747.76</v>
      </c>
      <c r="F122" s="42"/>
      <c r="G122" s="42"/>
      <c r="H122" s="42">
        <v>21948.19</v>
      </c>
      <c r="I122" s="42">
        <f t="shared" si="25"/>
        <v>204.211761334455</v>
      </c>
      <c r="J122" s="42"/>
    </row>
    <row r="123" spans="1:10">
      <c r="A123" s="35"/>
      <c r="B123" s="36"/>
      <c r="C123" s="37">
        <v>3121</v>
      </c>
      <c r="D123" s="257" t="s">
        <v>67</v>
      </c>
      <c r="E123" s="42">
        <v>0</v>
      </c>
      <c r="F123" s="42"/>
      <c r="G123" s="42"/>
      <c r="H123" s="42"/>
      <c r="I123" s="42" t="e">
        <f t="shared" si="25"/>
        <v>#DIV/0!</v>
      </c>
      <c r="J123" s="42"/>
    </row>
    <row r="124" spans="1:10">
      <c r="A124" s="26" t="s">
        <v>223</v>
      </c>
      <c r="B124" s="27"/>
      <c r="C124" s="28"/>
      <c r="D124" s="28" t="s">
        <v>224</v>
      </c>
      <c r="E124" s="29">
        <f>E125+E131</f>
        <v>0</v>
      </c>
      <c r="F124" s="29">
        <f t="shared" ref="F124:H124" si="28">F125+F131</f>
        <v>0</v>
      </c>
      <c r="G124" s="29">
        <f t="shared" si="28"/>
        <v>0</v>
      </c>
      <c r="H124" s="29">
        <f t="shared" si="28"/>
        <v>0</v>
      </c>
      <c r="I124" s="29" t="e">
        <f t="shared" si="1"/>
        <v>#DIV/0!</v>
      </c>
      <c r="J124" s="29" t="e">
        <f t="shared" si="12"/>
        <v>#DIV/0!</v>
      </c>
    </row>
    <row r="125" s="2" customFormat="1" spans="1:10">
      <c r="A125" s="56">
        <v>31</v>
      </c>
      <c r="B125" s="40"/>
      <c r="C125" s="41"/>
      <c r="D125" s="33" t="s">
        <v>62</v>
      </c>
      <c r="E125" s="34">
        <f>E126+E127+E128+E129+E130</f>
        <v>0</v>
      </c>
      <c r="F125" s="34">
        <f t="shared" ref="F125:H125" si="29">F126+F127+F128+F129+F130</f>
        <v>0</v>
      </c>
      <c r="G125" s="34">
        <f t="shared" si="29"/>
        <v>0</v>
      </c>
      <c r="H125" s="34">
        <f t="shared" si="29"/>
        <v>0</v>
      </c>
      <c r="I125" s="72" t="e">
        <f t="shared" si="1"/>
        <v>#DIV/0!</v>
      </c>
      <c r="J125" s="72" t="e">
        <f t="shared" si="12"/>
        <v>#DIV/0!</v>
      </c>
    </row>
    <row r="126" s="2" customFormat="1" spans="1:10">
      <c r="A126" s="57"/>
      <c r="B126" s="70"/>
      <c r="C126" s="46">
        <v>3111</v>
      </c>
      <c r="D126" s="47" t="s">
        <v>64</v>
      </c>
      <c r="E126" s="42">
        <v>0</v>
      </c>
      <c r="F126" s="42"/>
      <c r="G126" s="42"/>
      <c r="H126" s="42">
        <v>0</v>
      </c>
      <c r="I126" s="42" t="e">
        <f t="shared" si="1"/>
        <v>#DIV/0!</v>
      </c>
      <c r="J126" s="73"/>
    </row>
    <row r="127" spans="1:10">
      <c r="A127" s="57"/>
      <c r="B127" s="70"/>
      <c r="C127" s="37">
        <v>3113</v>
      </c>
      <c r="D127" s="252" t="s">
        <v>65</v>
      </c>
      <c r="E127" s="42">
        <v>0</v>
      </c>
      <c r="F127" s="42"/>
      <c r="G127" s="42"/>
      <c r="H127" s="42">
        <v>0</v>
      </c>
      <c r="I127" s="42" t="e">
        <f t="shared" si="1"/>
        <v>#DIV/0!</v>
      </c>
      <c r="J127" s="73"/>
    </row>
    <row r="128" spans="1:10">
      <c r="A128" s="57"/>
      <c r="B128" s="70"/>
      <c r="C128" s="71">
        <v>3114</v>
      </c>
      <c r="D128" s="257" t="s">
        <v>66</v>
      </c>
      <c r="E128" s="42">
        <v>0</v>
      </c>
      <c r="F128" s="42"/>
      <c r="G128" s="42"/>
      <c r="H128" s="42">
        <v>0</v>
      </c>
      <c r="I128" s="42" t="e">
        <f t="shared" si="1"/>
        <v>#DIV/0!</v>
      </c>
      <c r="J128" s="73"/>
    </row>
    <row r="129" spans="1:10">
      <c r="A129" s="57"/>
      <c r="B129" s="70"/>
      <c r="C129" s="37">
        <v>3121</v>
      </c>
      <c r="D129" s="257" t="s">
        <v>67</v>
      </c>
      <c r="E129" s="42">
        <v>0</v>
      </c>
      <c r="F129" s="42"/>
      <c r="G129" s="42"/>
      <c r="H129" s="42">
        <v>0</v>
      </c>
      <c r="I129" s="42" t="e">
        <f t="shared" si="1"/>
        <v>#DIV/0!</v>
      </c>
      <c r="J129" s="73"/>
    </row>
    <row r="130" spans="1:10">
      <c r="A130" s="74"/>
      <c r="B130" s="75"/>
      <c r="C130" s="76">
        <v>3132</v>
      </c>
      <c r="D130" s="257" t="s">
        <v>225</v>
      </c>
      <c r="E130" s="42">
        <v>0</v>
      </c>
      <c r="F130" s="42"/>
      <c r="G130" s="42"/>
      <c r="H130" s="42">
        <v>0</v>
      </c>
      <c r="I130" s="42" t="e">
        <f t="shared" si="1"/>
        <v>#DIV/0!</v>
      </c>
      <c r="J130" s="73"/>
    </row>
    <row r="131" spans="1:10">
      <c r="A131" s="40">
        <v>32</v>
      </c>
      <c r="B131" s="40"/>
      <c r="C131" s="77"/>
      <c r="D131" s="259" t="s">
        <v>71</v>
      </c>
      <c r="E131" s="34">
        <f>E132+E133+E134+E135+E136+E137+E138+E139</f>
        <v>0</v>
      </c>
      <c r="F131" s="34">
        <f t="shared" ref="F131:H131" si="30">F132+F133+F134+F135+F136+F137+F138+F139</f>
        <v>0</v>
      </c>
      <c r="G131" s="34">
        <f t="shared" si="30"/>
        <v>0</v>
      </c>
      <c r="H131" s="34">
        <f t="shared" si="30"/>
        <v>0</v>
      </c>
      <c r="I131" s="72" t="e">
        <f t="shared" si="1"/>
        <v>#DIV/0!</v>
      </c>
      <c r="J131" s="72" t="e">
        <f t="shared" si="12"/>
        <v>#DIV/0!</v>
      </c>
    </row>
    <row r="132" spans="1:10">
      <c r="A132" s="79"/>
      <c r="B132" s="80"/>
      <c r="C132" s="81">
        <v>3212</v>
      </c>
      <c r="D132" s="257" t="s">
        <v>74</v>
      </c>
      <c r="E132" s="42">
        <v>0</v>
      </c>
      <c r="F132" s="42"/>
      <c r="G132" s="42"/>
      <c r="H132" s="42">
        <v>0</v>
      </c>
      <c r="I132" s="42" t="e">
        <f t="shared" si="1"/>
        <v>#DIV/0!</v>
      </c>
      <c r="J132" s="73"/>
    </row>
    <row r="133" spans="1:10">
      <c r="A133" s="57"/>
      <c r="B133" s="70"/>
      <c r="C133" s="37">
        <v>3222</v>
      </c>
      <c r="D133" s="257" t="s">
        <v>79</v>
      </c>
      <c r="E133" s="42">
        <v>0</v>
      </c>
      <c r="F133" s="42"/>
      <c r="G133" s="42"/>
      <c r="H133" s="42">
        <v>0</v>
      </c>
      <c r="I133" s="42" t="e">
        <f t="shared" si="1"/>
        <v>#DIV/0!</v>
      </c>
      <c r="J133" s="73"/>
    </row>
    <row r="134" spans="1:10">
      <c r="A134" s="57"/>
      <c r="B134" s="70"/>
      <c r="C134" s="37">
        <v>3223</v>
      </c>
      <c r="D134" s="257" t="s">
        <v>80</v>
      </c>
      <c r="E134" s="42">
        <v>0</v>
      </c>
      <c r="F134" s="42"/>
      <c r="G134" s="42"/>
      <c r="H134" s="42">
        <v>0</v>
      </c>
      <c r="I134" s="42" t="e">
        <f t="shared" si="1"/>
        <v>#DIV/0!</v>
      </c>
      <c r="J134" s="73"/>
    </row>
    <row r="135" spans="1:10">
      <c r="A135" s="57"/>
      <c r="B135" s="70"/>
      <c r="C135" s="37">
        <v>3225</v>
      </c>
      <c r="D135" s="257" t="s">
        <v>82</v>
      </c>
      <c r="E135" s="42">
        <v>0</v>
      </c>
      <c r="F135" s="42"/>
      <c r="G135" s="42"/>
      <c r="H135" s="42">
        <v>0</v>
      </c>
      <c r="I135" s="42" t="e">
        <f t="shared" si="1"/>
        <v>#DIV/0!</v>
      </c>
      <c r="J135" s="73"/>
    </row>
    <row r="136" spans="1:10">
      <c r="A136" s="57"/>
      <c r="B136" s="70"/>
      <c r="C136" s="37">
        <v>3232</v>
      </c>
      <c r="D136" s="257" t="s">
        <v>87</v>
      </c>
      <c r="E136" s="42">
        <v>0</v>
      </c>
      <c r="F136" s="42"/>
      <c r="G136" s="42"/>
      <c r="H136" s="42">
        <v>0</v>
      </c>
      <c r="I136" s="42" t="e">
        <f t="shared" si="1"/>
        <v>#DIV/0!</v>
      </c>
      <c r="J136" s="73"/>
    </row>
    <row r="137" spans="1:10">
      <c r="A137" s="57"/>
      <c r="B137" s="70"/>
      <c r="C137" s="37">
        <v>3234</v>
      </c>
      <c r="D137" s="257" t="s">
        <v>89</v>
      </c>
      <c r="E137" s="42">
        <v>0</v>
      </c>
      <c r="F137" s="42"/>
      <c r="G137" s="42"/>
      <c r="H137" s="42">
        <v>0</v>
      </c>
      <c r="I137" s="42" t="e">
        <f t="shared" si="1"/>
        <v>#DIV/0!</v>
      </c>
      <c r="J137" s="73"/>
    </row>
    <row r="138" spans="1:10">
      <c r="A138" s="57"/>
      <c r="B138" s="70"/>
      <c r="C138" s="37">
        <v>3237</v>
      </c>
      <c r="D138" s="257" t="s">
        <v>92</v>
      </c>
      <c r="E138" s="42">
        <v>0</v>
      </c>
      <c r="F138" s="42"/>
      <c r="G138" s="42"/>
      <c r="H138" s="42">
        <v>0</v>
      </c>
      <c r="I138" s="42" t="e">
        <f t="shared" si="1"/>
        <v>#DIV/0!</v>
      </c>
      <c r="J138" s="73"/>
    </row>
    <row r="139" spans="1:10">
      <c r="A139" s="57"/>
      <c r="B139" s="70"/>
      <c r="C139" s="37">
        <v>3239</v>
      </c>
      <c r="D139" s="257" t="s">
        <v>94</v>
      </c>
      <c r="E139" s="42">
        <v>0</v>
      </c>
      <c r="F139" s="42"/>
      <c r="G139" s="42"/>
      <c r="H139" s="42">
        <v>0</v>
      </c>
      <c r="I139" s="42" t="e">
        <f t="shared" si="1"/>
        <v>#DIV/0!</v>
      </c>
      <c r="J139" s="73"/>
    </row>
    <row r="140" customHeight="1" spans="1:10">
      <c r="A140" s="26" t="s">
        <v>226</v>
      </c>
      <c r="B140" s="27"/>
      <c r="C140" s="28"/>
      <c r="D140" s="28" t="s">
        <v>227</v>
      </c>
      <c r="E140" s="29">
        <f>+E141</f>
        <v>0</v>
      </c>
      <c r="F140" s="29">
        <f t="shared" ref="F140:H140" si="31">+F141</f>
        <v>0</v>
      </c>
      <c r="G140" s="29">
        <f t="shared" si="31"/>
        <v>0</v>
      </c>
      <c r="H140" s="29">
        <f t="shared" si="31"/>
        <v>0</v>
      </c>
      <c r="I140" s="29" t="e">
        <f t="shared" si="1"/>
        <v>#DIV/0!</v>
      </c>
      <c r="J140" s="29">
        <v>0</v>
      </c>
    </row>
    <row r="141" s="2" customFormat="1" spans="1:10">
      <c r="A141" s="56">
        <v>32</v>
      </c>
      <c r="B141" s="40"/>
      <c r="C141" s="41"/>
      <c r="D141" s="33" t="s">
        <v>71</v>
      </c>
      <c r="E141" s="34">
        <f>SUM(E142:E144)</f>
        <v>0</v>
      </c>
      <c r="F141" s="34">
        <v>0</v>
      </c>
      <c r="G141" s="34">
        <v>0</v>
      </c>
      <c r="H141" s="34">
        <f>SUM(H142:H143)</f>
        <v>0</v>
      </c>
      <c r="I141" s="34" t="e">
        <f t="shared" si="1"/>
        <v>#DIV/0!</v>
      </c>
      <c r="J141" s="34">
        <v>0</v>
      </c>
    </row>
    <row r="142" spans="1:10">
      <c r="A142" s="35"/>
      <c r="B142" s="36"/>
      <c r="C142" s="37">
        <v>3221</v>
      </c>
      <c r="D142" s="252" t="s">
        <v>78</v>
      </c>
      <c r="E142" s="42">
        <v>0</v>
      </c>
      <c r="F142" s="42"/>
      <c r="G142" s="42"/>
      <c r="H142" s="42">
        <v>0</v>
      </c>
      <c r="I142" s="42">
        <v>0</v>
      </c>
      <c r="J142" s="42"/>
    </row>
    <row r="143" spans="1:10">
      <c r="A143" s="35"/>
      <c r="B143" s="36"/>
      <c r="C143" s="37">
        <v>3222</v>
      </c>
      <c r="D143" s="252" t="s">
        <v>79</v>
      </c>
      <c r="E143" s="42">
        <v>0</v>
      </c>
      <c r="F143" s="42"/>
      <c r="G143" s="42"/>
      <c r="H143" s="42">
        <v>0</v>
      </c>
      <c r="I143" s="42">
        <v>0</v>
      </c>
      <c r="J143" s="42"/>
    </row>
    <row r="144" spans="1:10">
      <c r="A144" s="35"/>
      <c r="B144" s="36"/>
      <c r="C144" s="37">
        <v>3225</v>
      </c>
      <c r="D144" s="257" t="s">
        <v>82</v>
      </c>
      <c r="E144" s="42">
        <v>0</v>
      </c>
      <c r="F144" s="42"/>
      <c r="G144" s="42"/>
      <c r="H144" s="42">
        <v>0</v>
      </c>
      <c r="I144" s="42" t="e">
        <f t="shared" si="1"/>
        <v>#DIV/0!</v>
      </c>
      <c r="J144" s="42"/>
    </row>
    <row r="145" ht="14.25" customHeight="1" spans="1:10">
      <c r="A145" s="22" t="s">
        <v>228</v>
      </c>
      <c r="B145" s="23"/>
      <c r="C145" s="24"/>
      <c r="D145" s="24" t="s">
        <v>229</v>
      </c>
      <c r="E145" s="25">
        <f>E146+E156+E161+E171+E181+E190+E196</f>
        <v>48620.8</v>
      </c>
      <c r="F145" s="25">
        <f>F146+F156+F161+F171+F181+F190+F196</f>
        <v>22562.83</v>
      </c>
      <c r="G145" s="25">
        <f>G146+G156+G161+G171+G181+G190+G196</f>
        <v>26462.83</v>
      </c>
      <c r="H145" s="25">
        <f>H146+H156+H161+H171+H181+H190+H196</f>
        <v>26263.61</v>
      </c>
      <c r="I145" s="25">
        <f t="shared" si="1"/>
        <v>54.0172313084112</v>
      </c>
      <c r="J145" s="25">
        <f t="shared" si="12"/>
        <v>99.2471704651392</v>
      </c>
    </row>
    <row r="146" spans="1:10">
      <c r="A146" s="26" t="s">
        <v>209</v>
      </c>
      <c r="B146" s="27"/>
      <c r="C146" s="28"/>
      <c r="D146" s="28" t="s">
        <v>146</v>
      </c>
      <c r="E146" s="29">
        <f>E147+E153</f>
        <v>23406.2</v>
      </c>
      <c r="F146" s="29">
        <f>F147+F153</f>
        <v>10617.83</v>
      </c>
      <c r="G146" s="29">
        <f>G147+G153</f>
        <v>14517.83</v>
      </c>
      <c r="H146" s="29">
        <f>H147+H153</f>
        <v>14318.61</v>
      </c>
      <c r="I146" s="29">
        <f t="shared" si="1"/>
        <v>61.1744324153429</v>
      </c>
      <c r="J146" s="29">
        <f t="shared" si="12"/>
        <v>98.6277563520168</v>
      </c>
    </row>
    <row r="147" s="2" customFormat="1" spans="1:10">
      <c r="A147" s="56">
        <v>42</v>
      </c>
      <c r="B147" s="40"/>
      <c r="C147" s="41"/>
      <c r="D147" s="33" t="s">
        <v>230</v>
      </c>
      <c r="E147" s="34">
        <f>E148+E149+E150+E151+E152</f>
        <v>1400</v>
      </c>
      <c r="F147" s="34">
        <v>1327.23</v>
      </c>
      <c r="G147" s="34">
        <v>10989.86</v>
      </c>
      <c r="H147" s="34">
        <f>H148+H149+H150+H151+H152</f>
        <v>10946.11</v>
      </c>
      <c r="I147" s="72">
        <f>H147/E147*100</f>
        <v>781.865</v>
      </c>
      <c r="J147" s="72">
        <f>H147/G147*100</f>
        <v>99.6019057567612</v>
      </c>
    </row>
    <row r="148" spans="1:10">
      <c r="A148" s="35"/>
      <c r="B148" s="36"/>
      <c r="C148" s="59">
        <v>4221</v>
      </c>
      <c r="D148" s="47" t="s">
        <v>123</v>
      </c>
      <c r="E148" s="42">
        <v>924.94</v>
      </c>
      <c r="F148" s="42"/>
      <c r="G148" s="42"/>
      <c r="H148" s="42">
        <v>329</v>
      </c>
      <c r="I148" s="42">
        <f t="shared" ref="I148:I152" si="32">H148/E148*100</f>
        <v>35.5698748026899</v>
      </c>
      <c r="J148" s="88"/>
    </row>
    <row r="149" spans="1:10">
      <c r="A149" s="35"/>
      <c r="B149" s="36"/>
      <c r="C149" s="59">
        <v>4222</v>
      </c>
      <c r="D149" s="47" t="s">
        <v>231</v>
      </c>
      <c r="E149" s="42">
        <v>475.06</v>
      </c>
      <c r="F149" s="42"/>
      <c r="G149" s="42"/>
      <c r="H149" s="42">
        <v>1750</v>
      </c>
      <c r="I149" s="42">
        <f t="shared" si="32"/>
        <v>368.374521113123</v>
      </c>
      <c r="J149" s="88"/>
    </row>
    <row r="150" spans="1:10">
      <c r="A150" s="35"/>
      <c r="B150" s="36"/>
      <c r="C150" s="59">
        <v>4224</v>
      </c>
      <c r="D150" s="47" t="s">
        <v>126</v>
      </c>
      <c r="E150" s="42">
        <v>0</v>
      </c>
      <c r="F150" s="42"/>
      <c r="G150" s="42"/>
      <c r="H150" s="42">
        <v>998.23</v>
      </c>
      <c r="I150" s="42" t="e">
        <f t="shared" si="32"/>
        <v>#DIV/0!</v>
      </c>
      <c r="J150" s="88"/>
    </row>
    <row r="151" spans="1:10">
      <c r="A151" s="35"/>
      <c r="B151" s="36"/>
      <c r="C151" s="59">
        <v>4227</v>
      </c>
      <c r="D151" s="47" t="s">
        <v>129</v>
      </c>
      <c r="E151" s="42">
        <v>0</v>
      </c>
      <c r="F151" s="42"/>
      <c r="G151" s="42"/>
      <c r="H151" s="42">
        <v>7868.88</v>
      </c>
      <c r="I151" s="42" t="e">
        <f t="shared" si="32"/>
        <v>#DIV/0!</v>
      </c>
      <c r="J151" s="88"/>
    </row>
    <row r="152" spans="1:10">
      <c r="A152" s="35"/>
      <c r="B152" s="36"/>
      <c r="C152" s="59">
        <v>4262</v>
      </c>
      <c r="D152" s="47" t="s">
        <v>133</v>
      </c>
      <c r="E152" s="42">
        <v>0</v>
      </c>
      <c r="F152" s="42"/>
      <c r="G152" s="42"/>
      <c r="H152" s="42">
        <v>0</v>
      </c>
      <c r="I152" s="42" t="e">
        <f t="shared" si="32"/>
        <v>#DIV/0!</v>
      </c>
      <c r="J152" s="88"/>
    </row>
    <row r="153" ht="18" customHeight="1" spans="1:10">
      <c r="A153" s="56">
        <v>45</v>
      </c>
      <c r="B153" s="40"/>
      <c r="C153" s="41"/>
      <c r="D153" s="33" t="s">
        <v>134</v>
      </c>
      <c r="E153" s="34">
        <f>E154+E155</f>
        <v>22006.2</v>
      </c>
      <c r="F153" s="34">
        <v>9290.6</v>
      </c>
      <c r="G153" s="34">
        <v>3527.97</v>
      </c>
      <c r="H153" s="34">
        <f>H154+H155</f>
        <v>3372.5</v>
      </c>
      <c r="I153" s="34">
        <f t="shared" ref="I153:J153" si="33">I154</f>
        <v>7.91822304623243</v>
      </c>
      <c r="J153" s="34">
        <f t="shared" si="33"/>
        <v>0</v>
      </c>
    </row>
    <row r="154" spans="1:10">
      <c r="A154" s="35"/>
      <c r="B154" s="36"/>
      <c r="C154" s="59">
        <v>4511</v>
      </c>
      <c r="D154" s="47" t="s">
        <v>135</v>
      </c>
      <c r="E154" s="42">
        <v>22006.2</v>
      </c>
      <c r="F154" s="42"/>
      <c r="G154" s="42"/>
      <c r="H154" s="42">
        <v>1742.5</v>
      </c>
      <c r="I154" s="88">
        <f t="shared" ref="I154:I155" si="34">H154/E154*100</f>
        <v>7.91822304623243</v>
      </c>
      <c r="J154" s="88"/>
    </row>
    <row r="155" spans="1:10">
      <c r="A155" s="35"/>
      <c r="B155" s="36"/>
      <c r="C155" s="59">
        <v>4521</v>
      </c>
      <c r="D155" s="47" t="s">
        <v>136</v>
      </c>
      <c r="E155" s="42">
        <v>0</v>
      </c>
      <c r="F155" s="42"/>
      <c r="G155" s="42"/>
      <c r="H155" s="42">
        <v>1630</v>
      </c>
      <c r="I155" s="88" t="e">
        <f t="shared" si="34"/>
        <v>#DIV/0!</v>
      </c>
      <c r="J155" s="88"/>
    </row>
    <row r="156" spans="1:10">
      <c r="A156" s="26" t="s">
        <v>211</v>
      </c>
      <c r="B156" s="27"/>
      <c r="C156" s="28"/>
      <c r="D156" s="28" t="s">
        <v>147</v>
      </c>
      <c r="E156" s="29">
        <f>+E157+E159</f>
        <v>0</v>
      </c>
      <c r="F156" s="29">
        <f t="shared" ref="F156:H156" si="35">+F157+F159</f>
        <v>0</v>
      </c>
      <c r="G156" s="29">
        <f t="shared" si="35"/>
        <v>0</v>
      </c>
      <c r="H156" s="29">
        <f t="shared" si="35"/>
        <v>0</v>
      </c>
      <c r="I156" s="54" t="e">
        <f t="shared" si="1"/>
        <v>#DIV/0!</v>
      </c>
      <c r="J156" s="29" t="e">
        <f t="shared" ref="J156:J157" si="36">H156/G156*100</f>
        <v>#DIV/0!</v>
      </c>
    </row>
    <row r="157" s="2" customFormat="1" ht="17.25" customHeight="1" spans="1:10">
      <c r="A157" s="56">
        <v>42</v>
      </c>
      <c r="B157" s="40"/>
      <c r="C157" s="41"/>
      <c r="D157" s="33" t="s">
        <v>230</v>
      </c>
      <c r="E157" s="34">
        <v>0</v>
      </c>
      <c r="F157" s="34">
        <f t="shared" ref="F157" si="37">F160</f>
        <v>0</v>
      </c>
      <c r="G157" s="34">
        <v>0</v>
      </c>
      <c r="H157" s="34">
        <f>H158</f>
        <v>0</v>
      </c>
      <c r="I157" s="34" t="e">
        <f t="shared" si="1"/>
        <v>#DIV/0!</v>
      </c>
      <c r="J157" s="72" t="e">
        <f t="shared" si="36"/>
        <v>#DIV/0!</v>
      </c>
    </row>
    <row r="158" s="2" customFormat="1" ht="17.25" customHeight="1" spans="1:10">
      <c r="A158" s="57"/>
      <c r="B158" s="70"/>
      <c r="C158" s="59">
        <v>4227</v>
      </c>
      <c r="D158" s="47" t="s">
        <v>129</v>
      </c>
      <c r="E158" s="42"/>
      <c r="F158" s="42"/>
      <c r="G158" s="42">
        <v>0</v>
      </c>
      <c r="H158" s="42">
        <v>0</v>
      </c>
      <c r="I158" s="60" t="e">
        <f t="shared" si="1"/>
        <v>#DIV/0!</v>
      </c>
      <c r="J158" s="42"/>
    </row>
    <row r="159" s="2" customFormat="1" ht="17.25" customHeight="1" spans="1:10">
      <c r="A159" s="56">
        <v>45</v>
      </c>
      <c r="B159" s="40"/>
      <c r="C159" s="41"/>
      <c r="D159" s="33" t="s">
        <v>134</v>
      </c>
      <c r="E159" s="34">
        <f>E160</f>
        <v>0</v>
      </c>
      <c r="F159" s="34">
        <v>0</v>
      </c>
      <c r="G159" s="34">
        <v>0</v>
      </c>
      <c r="H159" s="34">
        <v>0</v>
      </c>
      <c r="I159" s="34" t="e">
        <f t="shared" si="1"/>
        <v>#DIV/0!</v>
      </c>
      <c r="J159" s="34"/>
    </row>
    <row r="160" spans="1:10">
      <c r="A160" s="35"/>
      <c r="B160" s="36"/>
      <c r="C160" s="59">
        <v>4511</v>
      </c>
      <c r="D160" s="47" t="s">
        <v>135</v>
      </c>
      <c r="E160" s="42"/>
      <c r="F160" s="42"/>
      <c r="G160" s="42"/>
      <c r="H160" s="42"/>
      <c r="I160" s="60" t="e">
        <f t="shared" si="1"/>
        <v>#DIV/0!</v>
      </c>
      <c r="J160" s="42"/>
    </row>
    <row r="161" customHeight="1" spans="1:10">
      <c r="A161" s="26" t="s">
        <v>217</v>
      </c>
      <c r="B161" s="27"/>
      <c r="C161" s="28"/>
      <c r="D161" s="28" t="s">
        <v>149</v>
      </c>
      <c r="E161" s="29">
        <f>+E162+E169</f>
        <v>0</v>
      </c>
      <c r="F161" s="29">
        <f t="shared" ref="F161:H161" si="38">+F162</f>
        <v>0</v>
      </c>
      <c r="G161" s="29">
        <f t="shared" si="38"/>
        <v>0</v>
      </c>
      <c r="H161" s="29">
        <f t="shared" si="38"/>
        <v>0</v>
      </c>
      <c r="I161" s="54" t="e">
        <f t="shared" si="1"/>
        <v>#DIV/0!</v>
      </c>
      <c r="J161" s="54" t="e">
        <f t="shared" si="1"/>
        <v>#DIV/0!</v>
      </c>
    </row>
    <row r="162" s="2" customFormat="1" ht="16.5" customHeight="1" spans="1:10">
      <c r="A162" s="56">
        <v>42</v>
      </c>
      <c r="B162" s="40"/>
      <c r="C162" s="41"/>
      <c r="D162" s="33" t="s">
        <v>230</v>
      </c>
      <c r="E162" s="34">
        <f>SUM(E163:E166)</f>
        <v>0</v>
      </c>
      <c r="F162" s="82">
        <v>0</v>
      </c>
      <c r="G162" s="82">
        <v>0</v>
      </c>
      <c r="H162" s="82">
        <f>SUM(H163:H168)</f>
        <v>0</v>
      </c>
      <c r="I162" s="34" t="e">
        <f t="shared" si="1"/>
        <v>#DIV/0!</v>
      </c>
      <c r="J162" s="34" t="e">
        <f t="shared" si="1"/>
        <v>#DIV/0!</v>
      </c>
    </row>
    <row r="163" spans="1:10">
      <c r="A163" s="35"/>
      <c r="B163" s="36"/>
      <c r="C163" s="83">
        <v>4221</v>
      </c>
      <c r="D163" s="47" t="s">
        <v>123</v>
      </c>
      <c r="E163" s="42">
        <v>0</v>
      </c>
      <c r="F163" s="69"/>
      <c r="G163" s="69"/>
      <c r="H163" s="69"/>
      <c r="I163" s="42" t="e">
        <f>H163/E163*100</f>
        <v>#DIV/0!</v>
      </c>
      <c r="J163" s="42"/>
    </row>
    <row r="164" s="2" customFormat="1" spans="1:10">
      <c r="A164" s="35"/>
      <c r="B164" s="36"/>
      <c r="C164" s="83">
        <v>4223</v>
      </c>
      <c r="D164" s="47" t="s">
        <v>125</v>
      </c>
      <c r="E164" s="42">
        <v>0</v>
      </c>
      <c r="F164" s="42"/>
      <c r="G164" s="42"/>
      <c r="H164" s="42"/>
      <c r="I164" s="42">
        <v>0</v>
      </c>
      <c r="J164" s="88"/>
    </row>
    <row r="165" spans="1:10">
      <c r="A165" s="35"/>
      <c r="B165" s="36"/>
      <c r="C165" s="83">
        <v>4224</v>
      </c>
      <c r="D165" s="47" t="s">
        <v>126</v>
      </c>
      <c r="E165" s="42">
        <v>0</v>
      </c>
      <c r="F165" s="42"/>
      <c r="G165" s="42"/>
      <c r="H165" s="42"/>
      <c r="I165" s="42" t="e">
        <f t="shared" si="1"/>
        <v>#DIV/0!</v>
      </c>
      <c r="J165" s="88"/>
    </row>
    <row r="166" spans="1:10">
      <c r="A166" s="35"/>
      <c r="B166" s="36"/>
      <c r="C166" s="83">
        <v>4227</v>
      </c>
      <c r="D166" s="47" t="s">
        <v>129</v>
      </c>
      <c r="E166" s="42">
        <v>0</v>
      </c>
      <c r="F166" s="69"/>
      <c r="G166" s="69"/>
      <c r="H166" s="69"/>
      <c r="I166" s="42" t="e">
        <f t="shared" si="1"/>
        <v>#DIV/0!</v>
      </c>
      <c r="J166" s="42"/>
    </row>
    <row r="167" spans="1:10">
      <c r="A167" s="35"/>
      <c r="B167" s="36"/>
      <c r="C167" s="83">
        <v>4231</v>
      </c>
      <c r="D167" s="47" t="s">
        <v>131</v>
      </c>
      <c r="E167" s="42">
        <v>0</v>
      </c>
      <c r="F167" s="69"/>
      <c r="G167" s="69"/>
      <c r="H167" s="69"/>
      <c r="I167" s="42" t="e">
        <f t="shared" si="1"/>
        <v>#DIV/0!</v>
      </c>
      <c r="J167" s="42"/>
    </row>
    <row r="168" spans="1:10">
      <c r="A168" s="35"/>
      <c r="B168" s="36"/>
      <c r="C168" s="83">
        <v>4262</v>
      </c>
      <c r="D168" s="47" t="s">
        <v>133</v>
      </c>
      <c r="E168" s="42">
        <v>0</v>
      </c>
      <c r="F168" s="69"/>
      <c r="G168" s="69"/>
      <c r="H168" s="69"/>
      <c r="I168" s="42" t="e">
        <f t="shared" si="1"/>
        <v>#DIV/0!</v>
      </c>
      <c r="J168" s="42"/>
    </row>
    <row r="169" ht="18" customHeight="1" spans="1:10">
      <c r="A169" s="56">
        <v>45</v>
      </c>
      <c r="B169" s="40"/>
      <c r="C169" s="41"/>
      <c r="D169" s="33" t="s">
        <v>134</v>
      </c>
      <c r="E169" s="34">
        <f>E170</f>
        <v>0</v>
      </c>
      <c r="F169" s="34">
        <f t="shared" ref="F169:H169" si="39">F170</f>
        <v>0</v>
      </c>
      <c r="G169" s="34">
        <f t="shared" si="39"/>
        <v>0</v>
      </c>
      <c r="H169" s="34">
        <f t="shared" si="39"/>
        <v>0</v>
      </c>
      <c r="I169" s="34" t="e">
        <f t="shared" si="1"/>
        <v>#DIV/0!</v>
      </c>
      <c r="J169" s="34" t="e">
        <f t="shared" si="1"/>
        <v>#DIV/0!</v>
      </c>
    </row>
    <row r="170" spans="1:10">
      <c r="A170" s="35"/>
      <c r="B170" s="36"/>
      <c r="C170" s="59">
        <v>4511</v>
      </c>
      <c r="D170" s="47" t="s">
        <v>135</v>
      </c>
      <c r="E170" s="42">
        <v>0</v>
      </c>
      <c r="F170" s="69"/>
      <c r="G170" s="69"/>
      <c r="H170" s="69"/>
      <c r="I170" s="42" t="e">
        <f t="shared" si="1"/>
        <v>#DIV/0!</v>
      </c>
      <c r="J170" s="42"/>
    </row>
    <row r="171" customHeight="1" spans="1:10">
      <c r="A171" s="26" t="s">
        <v>232</v>
      </c>
      <c r="B171" s="27"/>
      <c r="C171" s="28"/>
      <c r="D171" s="28" t="s">
        <v>233</v>
      </c>
      <c r="E171" s="29">
        <f>+E172</f>
        <v>0</v>
      </c>
      <c r="F171" s="29">
        <f t="shared" ref="F171" si="40">+F172</f>
        <v>0</v>
      </c>
      <c r="G171" s="29">
        <f t="shared" ref="G171" si="41">+G172</f>
        <v>0</v>
      </c>
      <c r="H171" s="29">
        <f t="shared" ref="H171" si="42">+H172</f>
        <v>0</v>
      </c>
      <c r="I171" s="89" t="e">
        <f t="shared" si="1"/>
        <v>#DIV/0!</v>
      </c>
      <c r="J171" s="89" t="e">
        <f t="shared" si="1"/>
        <v>#DIV/0!</v>
      </c>
    </row>
    <row r="172" s="2" customFormat="1" ht="16.5" customHeight="1" spans="1:10">
      <c r="A172" s="56">
        <v>42</v>
      </c>
      <c r="B172" s="40"/>
      <c r="C172" s="41"/>
      <c r="D172" s="33" t="s">
        <v>230</v>
      </c>
      <c r="E172" s="34">
        <f>SUM(E173:E180)</f>
        <v>0</v>
      </c>
      <c r="F172" s="34">
        <f>SUM(F173:F178)</f>
        <v>0</v>
      </c>
      <c r="G172" s="82">
        <v>0</v>
      </c>
      <c r="H172" s="82">
        <f>SUM(H173:H180)</f>
        <v>0</v>
      </c>
      <c r="I172" s="66" t="e">
        <f t="shared" si="1"/>
        <v>#DIV/0!</v>
      </c>
      <c r="J172" s="66" t="e">
        <f t="shared" si="1"/>
        <v>#DIV/0!</v>
      </c>
    </row>
    <row r="173" s="2" customFormat="1" ht="16.5" customHeight="1" spans="1:10">
      <c r="A173" s="57"/>
      <c r="B173" s="36"/>
      <c r="C173" s="83">
        <v>4221</v>
      </c>
      <c r="D173" s="47" t="s">
        <v>123</v>
      </c>
      <c r="E173" s="42">
        <v>0</v>
      </c>
      <c r="F173" s="69"/>
      <c r="G173" s="69"/>
      <c r="H173" s="69"/>
      <c r="I173" s="42" t="e">
        <f>H173/E173*100</f>
        <v>#DIV/0!</v>
      </c>
      <c r="J173" s="42"/>
    </row>
    <row r="174" spans="1:10">
      <c r="A174" s="35"/>
      <c r="B174" s="36"/>
      <c r="C174" s="83">
        <v>4222</v>
      </c>
      <c r="D174" s="47" t="s">
        <v>124</v>
      </c>
      <c r="E174" s="42">
        <v>0</v>
      </c>
      <c r="F174" s="69"/>
      <c r="G174" s="69"/>
      <c r="H174" s="69"/>
      <c r="I174" s="42" t="e">
        <f t="shared" ref="I174:I180" si="43">H174/E174*100</f>
        <v>#DIV/0!</v>
      </c>
      <c r="J174" s="42"/>
    </row>
    <row r="175" s="2" customFormat="1" spans="1:10">
      <c r="A175" s="35"/>
      <c r="B175" s="36"/>
      <c r="C175" s="83">
        <v>4223</v>
      </c>
      <c r="D175" s="47" t="s">
        <v>125</v>
      </c>
      <c r="E175" s="42">
        <v>0</v>
      </c>
      <c r="F175" s="42"/>
      <c r="G175" s="42"/>
      <c r="H175" s="42"/>
      <c r="I175" s="42" t="e">
        <f t="shared" si="43"/>
        <v>#DIV/0!</v>
      </c>
      <c r="J175" s="88"/>
    </row>
    <row r="176" s="2" customFormat="1" spans="1:10">
      <c r="A176" s="35"/>
      <c r="B176" s="36"/>
      <c r="C176" s="83">
        <v>4224</v>
      </c>
      <c r="D176" s="47" t="s">
        <v>126</v>
      </c>
      <c r="E176" s="42">
        <v>0</v>
      </c>
      <c r="F176" s="42"/>
      <c r="G176" s="42"/>
      <c r="H176" s="42"/>
      <c r="I176" s="42" t="e">
        <f t="shared" si="43"/>
        <v>#DIV/0!</v>
      </c>
      <c r="J176" s="88"/>
    </row>
    <row r="177" spans="1:10">
      <c r="A177" s="35"/>
      <c r="B177" s="36"/>
      <c r="C177" s="83">
        <v>4225</v>
      </c>
      <c r="D177" s="47" t="s">
        <v>127</v>
      </c>
      <c r="E177" s="42">
        <v>0</v>
      </c>
      <c r="F177" s="42"/>
      <c r="G177" s="42"/>
      <c r="H177" s="42"/>
      <c r="I177" s="42" t="e">
        <f t="shared" si="43"/>
        <v>#DIV/0!</v>
      </c>
      <c r="J177" s="88"/>
    </row>
    <row r="178" spans="1:10">
      <c r="A178" s="35"/>
      <c r="B178" s="36"/>
      <c r="C178" s="83">
        <v>4227</v>
      </c>
      <c r="D178" s="47" t="s">
        <v>129</v>
      </c>
      <c r="E178" s="42">
        <v>0</v>
      </c>
      <c r="F178" s="69"/>
      <c r="G178" s="69"/>
      <c r="H178" s="69"/>
      <c r="I178" s="42" t="e">
        <f t="shared" si="43"/>
        <v>#DIV/0!</v>
      </c>
      <c r="J178" s="42"/>
    </row>
    <row r="179" spans="1:10">
      <c r="A179" s="35"/>
      <c r="B179" s="36"/>
      <c r="C179" s="83">
        <v>4231</v>
      </c>
      <c r="D179" s="47" t="s">
        <v>131</v>
      </c>
      <c r="E179" s="42">
        <v>0</v>
      </c>
      <c r="F179" s="69"/>
      <c r="G179" s="69"/>
      <c r="H179" s="69"/>
      <c r="I179" s="42" t="e">
        <f t="shared" si="43"/>
        <v>#DIV/0!</v>
      </c>
      <c r="J179" s="42"/>
    </row>
    <row r="180" spans="1:10">
      <c r="A180" s="35"/>
      <c r="B180" s="36"/>
      <c r="C180" s="83">
        <v>4262</v>
      </c>
      <c r="D180" s="47" t="s">
        <v>133</v>
      </c>
      <c r="E180" s="42">
        <v>0</v>
      </c>
      <c r="F180" s="69"/>
      <c r="G180" s="69"/>
      <c r="H180" s="69"/>
      <c r="I180" s="42" t="e">
        <f t="shared" si="43"/>
        <v>#DIV/0!</v>
      </c>
      <c r="J180" s="42"/>
    </row>
    <row r="181" customHeight="1" spans="1:10">
      <c r="A181" s="26" t="s">
        <v>212</v>
      </c>
      <c r="B181" s="27"/>
      <c r="C181" s="28"/>
      <c r="D181" s="28" t="s">
        <v>144</v>
      </c>
      <c r="E181" s="29">
        <f>+E182+E188</f>
        <v>25214.6</v>
      </c>
      <c r="F181" s="29">
        <f>+F182+F188</f>
        <v>11945</v>
      </c>
      <c r="G181" s="29">
        <f>+G182+G188</f>
        <v>11945</v>
      </c>
      <c r="H181" s="29">
        <f>+H182+H188</f>
        <v>11945</v>
      </c>
      <c r="I181" s="29" t="e">
        <f>+I182+I188</f>
        <v>#DIV/0!</v>
      </c>
      <c r="J181" s="29">
        <f t="shared" ref="J181" si="44">+J182</f>
        <v>0</v>
      </c>
    </row>
    <row r="182" s="2" customFormat="1" ht="16.5" customHeight="1" spans="1:10">
      <c r="A182" s="56">
        <v>42</v>
      </c>
      <c r="B182" s="40"/>
      <c r="C182" s="41"/>
      <c r="D182" s="33" t="s">
        <v>230</v>
      </c>
      <c r="E182" s="34">
        <f>SUM(E183:E187)</f>
        <v>0</v>
      </c>
      <c r="F182" s="82">
        <v>0</v>
      </c>
      <c r="G182" s="82">
        <v>0</v>
      </c>
      <c r="H182" s="82">
        <f>SUM(H183:H187)</f>
        <v>0</v>
      </c>
      <c r="I182" s="34" t="e">
        <f t="shared" ref="I182:I183" si="45">H182/E182*100</f>
        <v>#DIV/0!</v>
      </c>
      <c r="J182" s="34">
        <v>0</v>
      </c>
    </row>
    <row r="183" spans="1:10">
      <c r="A183" s="35"/>
      <c r="B183" s="36"/>
      <c r="C183" s="83">
        <v>4221</v>
      </c>
      <c r="D183" s="47" t="s">
        <v>123</v>
      </c>
      <c r="E183" s="42">
        <v>0</v>
      </c>
      <c r="F183" s="69"/>
      <c r="G183" s="69"/>
      <c r="H183" s="69">
        <v>0</v>
      </c>
      <c r="I183" s="42" t="e">
        <f t="shared" si="45"/>
        <v>#DIV/0!</v>
      </c>
      <c r="J183" s="42"/>
    </row>
    <row r="184" s="2" customFormat="1" spans="1:10">
      <c r="A184" s="35"/>
      <c r="B184" s="36"/>
      <c r="C184" s="83">
        <v>4223</v>
      </c>
      <c r="D184" s="47" t="s">
        <v>125</v>
      </c>
      <c r="E184" s="42">
        <v>0</v>
      </c>
      <c r="F184" s="42"/>
      <c r="G184" s="42"/>
      <c r="H184" s="42">
        <v>0</v>
      </c>
      <c r="I184" s="42" t="e">
        <f t="shared" ref="I184:I187" si="46">H184/E184*100</f>
        <v>#DIV/0!</v>
      </c>
      <c r="J184" s="88"/>
    </row>
    <row r="185" s="2" customFormat="1" spans="1:10">
      <c r="A185" s="35"/>
      <c r="B185" s="36"/>
      <c r="C185" s="83">
        <v>4224</v>
      </c>
      <c r="D185" s="47" t="s">
        <v>126</v>
      </c>
      <c r="E185" s="42">
        <v>0</v>
      </c>
      <c r="F185" s="42"/>
      <c r="G185" s="42"/>
      <c r="H185" s="42">
        <v>0</v>
      </c>
      <c r="I185" s="42" t="e">
        <f t="shared" si="46"/>
        <v>#DIV/0!</v>
      </c>
      <c r="J185" s="88"/>
    </row>
    <row r="186" spans="1:10">
      <c r="A186" s="35"/>
      <c r="B186" s="36"/>
      <c r="C186" s="83">
        <v>4225</v>
      </c>
      <c r="D186" s="47" t="s">
        <v>127</v>
      </c>
      <c r="E186" s="42">
        <v>0</v>
      </c>
      <c r="F186" s="42"/>
      <c r="G186" s="42"/>
      <c r="H186" s="42">
        <v>0</v>
      </c>
      <c r="I186" s="42" t="e">
        <f t="shared" si="46"/>
        <v>#DIV/0!</v>
      </c>
      <c r="J186" s="88"/>
    </row>
    <row r="187" spans="1:10">
      <c r="A187" s="35"/>
      <c r="B187" s="36"/>
      <c r="C187" s="83">
        <v>4227</v>
      </c>
      <c r="D187" s="47" t="s">
        <v>129</v>
      </c>
      <c r="E187" s="42">
        <v>0</v>
      </c>
      <c r="F187" s="69"/>
      <c r="G187" s="69"/>
      <c r="H187" s="69">
        <v>0</v>
      </c>
      <c r="I187" s="42" t="e">
        <f t="shared" si="46"/>
        <v>#DIV/0!</v>
      </c>
      <c r="J187" s="42"/>
    </row>
    <row r="188" spans="1:10">
      <c r="A188" s="56">
        <v>45</v>
      </c>
      <c r="B188" s="84"/>
      <c r="C188" s="85"/>
      <c r="D188" s="33" t="s">
        <v>134</v>
      </c>
      <c r="E188" s="86">
        <f>E189</f>
        <v>25214.6</v>
      </c>
      <c r="F188" s="86">
        <v>11945</v>
      </c>
      <c r="G188" s="86">
        <f>G189</f>
        <v>11945</v>
      </c>
      <c r="H188" s="86">
        <f>H189</f>
        <v>11945</v>
      </c>
      <c r="I188" s="34"/>
      <c r="J188" s="34"/>
    </row>
    <row r="189" spans="1:10">
      <c r="A189" s="35"/>
      <c r="B189" s="36"/>
      <c r="C189" s="59">
        <v>4511</v>
      </c>
      <c r="D189" s="50" t="s">
        <v>134</v>
      </c>
      <c r="E189" s="42">
        <v>25214.6</v>
      </c>
      <c r="F189" s="69"/>
      <c r="G189" s="69">
        <v>11945</v>
      </c>
      <c r="H189" s="69">
        <v>11945</v>
      </c>
      <c r="I189" s="42"/>
      <c r="J189" s="42"/>
    </row>
    <row r="190" customHeight="1" spans="1:10">
      <c r="A190" s="87" t="s">
        <v>222</v>
      </c>
      <c r="B190" s="27"/>
      <c r="C190" s="28"/>
      <c r="D190" s="28" t="s">
        <v>234</v>
      </c>
      <c r="E190" s="29">
        <f>+E191</f>
        <v>0</v>
      </c>
      <c r="F190" s="29">
        <f t="shared" ref="F190" si="47">+F191</f>
        <v>0</v>
      </c>
      <c r="G190" s="29">
        <f t="shared" ref="G190" si="48">+G191</f>
        <v>0</v>
      </c>
      <c r="H190" s="29">
        <f t="shared" ref="H190" si="49">+H191</f>
        <v>0</v>
      </c>
      <c r="I190" s="29" t="e">
        <f t="shared" ref="I190" si="50">+I191</f>
        <v>#DIV/0!</v>
      </c>
      <c r="J190" s="29">
        <f t="shared" ref="J190" si="51">+J191</f>
        <v>0</v>
      </c>
    </row>
    <row r="191" s="2" customFormat="1" ht="16.5" customHeight="1" spans="1:10">
      <c r="A191" s="56">
        <v>42</v>
      </c>
      <c r="B191" s="40"/>
      <c r="C191" s="41"/>
      <c r="D191" s="33" t="s">
        <v>230</v>
      </c>
      <c r="E191" s="34">
        <f>SUM(E192:E195)</f>
        <v>0</v>
      </c>
      <c r="F191" s="82">
        <v>0</v>
      </c>
      <c r="G191" s="82"/>
      <c r="H191" s="82">
        <f>SUM(H192:H195)</f>
        <v>0</v>
      </c>
      <c r="I191" s="34" t="e">
        <f t="shared" ref="I191:I192" si="52">H191/E191*100</f>
        <v>#DIV/0!</v>
      </c>
      <c r="J191" s="34">
        <v>0</v>
      </c>
    </row>
    <row r="192" spans="1:10">
      <c r="A192" s="35"/>
      <c r="B192" s="36"/>
      <c r="C192" s="83">
        <v>4222</v>
      </c>
      <c r="D192" s="47" t="s">
        <v>124</v>
      </c>
      <c r="E192" s="42">
        <v>0</v>
      </c>
      <c r="F192" s="69"/>
      <c r="G192" s="69"/>
      <c r="H192" s="69">
        <v>0</v>
      </c>
      <c r="I192" s="42" t="e">
        <f t="shared" si="52"/>
        <v>#DIV/0!</v>
      </c>
      <c r="J192" s="42"/>
    </row>
    <row r="193" s="2" customFormat="1" spans="1:10">
      <c r="A193" s="35"/>
      <c r="B193" s="36"/>
      <c r="C193" s="83">
        <v>4223</v>
      </c>
      <c r="D193" s="47" t="s">
        <v>125</v>
      </c>
      <c r="E193" s="42">
        <v>0</v>
      </c>
      <c r="F193" s="42"/>
      <c r="G193" s="42"/>
      <c r="H193" s="42">
        <v>0</v>
      </c>
      <c r="I193" s="42">
        <v>0</v>
      </c>
      <c r="J193" s="88"/>
    </row>
    <row r="194" spans="1:10">
      <c r="A194" s="35"/>
      <c r="B194" s="36"/>
      <c r="C194" s="83">
        <v>4225</v>
      </c>
      <c r="D194" s="47" t="s">
        <v>127</v>
      </c>
      <c r="E194" s="42">
        <v>0</v>
      </c>
      <c r="F194" s="42"/>
      <c r="G194" s="42"/>
      <c r="H194" s="42">
        <v>0</v>
      </c>
      <c r="I194" s="42" t="e">
        <f t="shared" ref="I194:I195" si="53">H194/E194*100</f>
        <v>#DIV/0!</v>
      </c>
      <c r="J194" s="88"/>
    </row>
    <row r="195" spans="1:10">
      <c r="A195" s="35"/>
      <c r="B195" s="36"/>
      <c r="C195" s="83">
        <v>4227</v>
      </c>
      <c r="D195" s="47" t="s">
        <v>129</v>
      </c>
      <c r="E195" s="42">
        <v>0</v>
      </c>
      <c r="F195" s="69"/>
      <c r="G195" s="69"/>
      <c r="H195" s="69"/>
      <c r="I195" s="42" t="e">
        <f t="shared" si="53"/>
        <v>#DIV/0!</v>
      </c>
      <c r="J195" s="42"/>
    </row>
    <row r="196" customHeight="1" spans="1:10">
      <c r="A196" s="26" t="s">
        <v>235</v>
      </c>
      <c r="B196" s="27"/>
      <c r="C196" s="28"/>
      <c r="D196" s="28" t="s">
        <v>236</v>
      </c>
      <c r="E196" s="29">
        <f>+E197</f>
        <v>0</v>
      </c>
      <c r="F196" s="29">
        <f t="shared" ref="F196:H196" si="54">+F197</f>
        <v>0</v>
      </c>
      <c r="G196" s="29">
        <f t="shared" si="54"/>
        <v>0</v>
      </c>
      <c r="H196" s="29">
        <f t="shared" si="54"/>
        <v>0</v>
      </c>
      <c r="I196" s="29" t="e">
        <f t="shared" ref="I196" si="55">H196/E196*100</f>
        <v>#DIV/0!</v>
      </c>
      <c r="J196" s="29">
        <v>0</v>
      </c>
    </row>
    <row r="197" spans="1:10">
      <c r="A197" s="56">
        <v>42</v>
      </c>
      <c r="B197" s="40"/>
      <c r="C197" s="41"/>
      <c r="D197" s="33" t="s">
        <v>230</v>
      </c>
      <c r="E197" s="34">
        <f>+E198</f>
        <v>0</v>
      </c>
      <c r="F197" s="34">
        <f t="shared" ref="F197" si="56">+F198</f>
        <v>0</v>
      </c>
      <c r="G197" s="34">
        <v>0</v>
      </c>
      <c r="H197" s="34">
        <f>+H198</f>
        <v>0</v>
      </c>
      <c r="I197" s="34" t="e">
        <f t="shared" ref="I197" si="57">H197/E197*100</f>
        <v>#DIV/0!</v>
      </c>
      <c r="J197" s="34">
        <v>0</v>
      </c>
    </row>
    <row r="198" customHeight="1" spans="1:10">
      <c r="A198" s="35"/>
      <c r="B198" s="36"/>
      <c r="C198" s="83">
        <v>4222</v>
      </c>
      <c r="D198" s="47" t="s">
        <v>124</v>
      </c>
      <c r="E198" s="42">
        <v>0</v>
      </c>
      <c r="F198" s="69"/>
      <c r="G198" s="69"/>
      <c r="H198" s="69"/>
      <c r="I198" s="42"/>
      <c r="J198" s="42"/>
    </row>
    <row r="199" s="2" customFormat="1" customHeight="1" spans="1:10">
      <c r="A199" s="22" t="s">
        <v>237</v>
      </c>
      <c r="B199" s="23"/>
      <c r="C199" s="24"/>
      <c r="D199" s="24" t="s">
        <v>238</v>
      </c>
      <c r="E199" s="25">
        <f>+E200+E210</f>
        <v>19469.55</v>
      </c>
      <c r="F199" s="25">
        <f>+F200+F210</f>
        <v>19908</v>
      </c>
      <c r="G199" s="25">
        <f>+G200+G210</f>
        <v>19908</v>
      </c>
      <c r="H199" s="25">
        <f>+H200+H210</f>
        <v>19902.72</v>
      </c>
      <c r="I199" s="25">
        <f t="shared" si="1"/>
        <v>102.224858818</v>
      </c>
      <c r="J199" s="25">
        <f t="shared" si="12"/>
        <v>99.9734779987945</v>
      </c>
    </row>
    <row r="200" customHeight="1" spans="1:10">
      <c r="A200" s="26" t="s">
        <v>212</v>
      </c>
      <c r="B200" s="27"/>
      <c r="C200" s="28"/>
      <c r="D200" s="28" t="s">
        <v>144</v>
      </c>
      <c r="E200" s="29">
        <f>+E201</f>
        <v>6200</v>
      </c>
      <c r="F200" s="29">
        <f t="shared" ref="F200:H200" si="58">+F201</f>
        <v>6636</v>
      </c>
      <c r="G200" s="29">
        <f t="shared" si="58"/>
        <v>6636</v>
      </c>
      <c r="H200" s="29">
        <f t="shared" si="58"/>
        <v>6635.43</v>
      </c>
      <c r="I200" s="29">
        <f t="shared" si="1"/>
        <v>107.023064516129</v>
      </c>
      <c r="J200" s="29">
        <f t="shared" si="12"/>
        <v>99.9914104882459</v>
      </c>
    </row>
    <row r="201" s="2" customFormat="1" spans="1:10">
      <c r="A201" s="56">
        <v>42</v>
      </c>
      <c r="B201" s="40"/>
      <c r="C201" s="41"/>
      <c r="D201" s="33" t="s">
        <v>230</v>
      </c>
      <c r="E201" s="34">
        <f>SUM(E202:E209)</f>
        <v>6200</v>
      </c>
      <c r="F201" s="34">
        <v>6636</v>
      </c>
      <c r="G201" s="34">
        <v>6636</v>
      </c>
      <c r="H201" s="34">
        <f t="shared" ref="H201" si="59">SUM(H202:H209)</f>
        <v>6635.43</v>
      </c>
      <c r="I201" s="34">
        <f t="shared" si="1"/>
        <v>107.023064516129</v>
      </c>
      <c r="J201" s="34">
        <f t="shared" si="12"/>
        <v>99.9914104882459</v>
      </c>
    </row>
    <row r="202" spans="1:10">
      <c r="A202" s="35"/>
      <c r="B202" s="36"/>
      <c r="C202" s="83">
        <v>4221</v>
      </c>
      <c r="D202" s="47" t="s">
        <v>123</v>
      </c>
      <c r="E202" s="42">
        <v>0</v>
      </c>
      <c r="F202" s="42"/>
      <c r="G202" s="42"/>
      <c r="H202" s="42">
        <v>5242.43</v>
      </c>
      <c r="I202" s="42" t="e">
        <f t="shared" si="1"/>
        <v>#DIV/0!</v>
      </c>
      <c r="J202" s="42"/>
    </row>
    <row r="203" s="2" customFormat="1" spans="1:10">
      <c r="A203" s="35"/>
      <c r="B203" s="36"/>
      <c r="C203" s="83">
        <v>4222</v>
      </c>
      <c r="D203" s="47" t="s">
        <v>124</v>
      </c>
      <c r="E203" s="42">
        <v>0</v>
      </c>
      <c r="F203" s="42"/>
      <c r="G203" s="42"/>
      <c r="H203" s="42">
        <v>1393</v>
      </c>
      <c r="I203" s="42">
        <v>0</v>
      </c>
      <c r="J203" s="42"/>
    </row>
    <row r="204" spans="1:10">
      <c r="A204" s="35"/>
      <c r="B204" s="36"/>
      <c r="C204" s="83">
        <v>4223</v>
      </c>
      <c r="D204" s="47" t="s">
        <v>125</v>
      </c>
      <c r="E204" s="42">
        <v>0</v>
      </c>
      <c r="F204" s="42"/>
      <c r="G204" s="42"/>
      <c r="H204" s="42"/>
      <c r="I204" s="42">
        <v>0</v>
      </c>
      <c r="J204" s="42"/>
    </row>
    <row r="205" spans="1:10">
      <c r="A205" s="35"/>
      <c r="B205" s="36"/>
      <c r="C205" s="83">
        <v>4224</v>
      </c>
      <c r="D205" s="47" t="s">
        <v>126</v>
      </c>
      <c r="E205" s="42">
        <v>0</v>
      </c>
      <c r="F205" s="42"/>
      <c r="G205" s="42"/>
      <c r="H205" s="42"/>
      <c r="I205" s="42">
        <v>0</v>
      </c>
      <c r="J205" s="42"/>
    </row>
    <row r="206" spans="1:10">
      <c r="A206" s="35"/>
      <c r="B206" s="36"/>
      <c r="C206" s="83">
        <v>4225</v>
      </c>
      <c r="D206" s="47" t="s">
        <v>127</v>
      </c>
      <c r="E206" s="42">
        <v>0</v>
      </c>
      <c r="F206" s="42"/>
      <c r="G206" s="42"/>
      <c r="H206" s="42"/>
      <c r="I206" s="42" t="e">
        <f t="shared" si="1"/>
        <v>#DIV/0!</v>
      </c>
      <c r="J206" s="42"/>
    </row>
    <row r="207" spans="1:10">
      <c r="A207" s="35"/>
      <c r="B207" s="36"/>
      <c r="C207" s="83">
        <v>4226</v>
      </c>
      <c r="D207" s="47" t="s">
        <v>128</v>
      </c>
      <c r="E207" s="42">
        <v>0</v>
      </c>
      <c r="F207" s="42"/>
      <c r="G207" s="42"/>
      <c r="H207" s="42"/>
      <c r="I207" s="42">
        <v>0</v>
      </c>
      <c r="J207" s="42"/>
    </row>
    <row r="208" spans="1:10">
      <c r="A208" s="35"/>
      <c r="B208" s="36"/>
      <c r="C208" s="83">
        <v>4227</v>
      </c>
      <c r="D208" s="47" t="s">
        <v>129</v>
      </c>
      <c r="E208" s="42">
        <v>6200</v>
      </c>
      <c r="F208" s="42"/>
      <c r="G208" s="42"/>
      <c r="H208" s="42"/>
      <c r="I208" s="42">
        <f t="shared" ref="I208" si="60">H208/E208*100</f>
        <v>0</v>
      </c>
      <c r="J208" s="42"/>
    </row>
    <row r="209" spans="1:10">
      <c r="A209" s="35"/>
      <c r="B209" s="36"/>
      <c r="C209" s="83">
        <v>4262</v>
      </c>
      <c r="D209" s="47" t="s">
        <v>133</v>
      </c>
      <c r="E209" s="42">
        <v>0</v>
      </c>
      <c r="F209" s="42"/>
      <c r="G209" s="42"/>
      <c r="H209" s="42"/>
      <c r="I209" s="42" t="e">
        <f t="shared" si="1"/>
        <v>#DIV/0!</v>
      </c>
      <c r="J209" s="42"/>
    </row>
    <row r="210" spans="1:10">
      <c r="A210" s="56">
        <v>45</v>
      </c>
      <c r="B210" s="84"/>
      <c r="C210" s="85"/>
      <c r="D210" s="33" t="s">
        <v>134</v>
      </c>
      <c r="E210" s="34">
        <f>E211+E212+E213</f>
        <v>13269.55</v>
      </c>
      <c r="F210" s="34">
        <v>13272</v>
      </c>
      <c r="G210" s="34">
        <v>13272</v>
      </c>
      <c r="H210" s="34">
        <f>H211+H212+H213</f>
        <v>13267.29</v>
      </c>
      <c r="I210" s="34">
        <f>I211+I212+I213</f>
        <v>0</v>
      </c>
      <c r="J210" s="34">
        <f>J211+J212+J213</f>
        <v>0</v>
      </c>
    </row>
    <row r="211" spans="1:10">
      <c r="A211" s="56"/>
      <c r="B211" s="84"/>
      <c r="C211" s="59">
        <v>4511</v>
      </c>
      <c r="D211" s="47" t="s">
        <v>134</v>
      </c>
      <c r="E211" s="42">
        <v>13269.55</v>
      </c>
      <c r="F211" s="42"/>
      <c r="G211" s="42"/>
      <c r="H211" s="42">
        <v>7963.11</v>
      </c>
      <c r="I211" s="42"/>
      <c r="J211" s="42"/>
    </row>
    <row r="212" spans="1:10">
      <c r="A212" s="56"/>
      <c r="B212" s="84"/>
      <c r="C212" s="59">
        <v>4521</v>
      </c>
      <c r="D212" s="47" t="s">
        <v>239</v>
      </c>
      <c r="E212" s="42"/>
      <c r="F212" s="42"/>
      <c r="G212" s="42"/>
      <c r="H212" s="42">
        <v>2856.33</v>
      </c>
      <c r="I212" s="42"/>
      <c r="J212" s="42"/>
    </row>
    <row r="213" spans="1:10">
      <c r="A213" s="35"/>
      <c r="B213" s="36"/>
      <c r="C213" s="59">
        <v>4541</v>
      </c>
      <c r="D213" s="47" t="s">
        <v>240</v>
      </c>
      <c r="E213" s="42"/>
      <c r="F213" s="42"/>
      <c r="G213" s="42"/>
      <c r="H213" s="42">
        <v>2447.85</v>
      </c>
      <c r="I213" s="42"/>
      <c r="J213" s="42"/>
    </row>
    <row r="214" spans="1:10">
      <c r="A214" s="22" t="s">
        <v>241</v>
      </c>
      <c r="B214" s="23"/>
      <c r="C214" s="24"/>
      <c r="D214" s="50" t="s">
        <v>134</v>
      </c>
      <c r="E214" s="25">
        <f>SUM(E215)</f>
        <v>6228.57</v>
      </c>
      <c r="F214" s="25">
        <f>SUM(F215)</f>
        <v>7432.48</v>
      </c>
      <c r="G214" s="25">
        <f t="shared" ref="G214" si="61">SUM(G215)</f>
        <v>7432.48</v>
      </c>
      <c r="H214" s="25">
        <f t="shared" ref="H214" si="62">SUM(H215)</f>
        <v>6182.28</v>
      </c>
      <c r="I214" s="25">
        <f t="shared" si="1"/>
        <v>99.2568117561495</v>
      </c>
      <c r="J214" s="42"/>
    </row>
    <row r="215" spans="1:10">
      <c r="A215" s="26" t="s">
        <v>242</v>
      </c>
      <c r="B215" s="27"/>
      <c r="C215" s="28"/>
      <c r="D215" s="24" t="s">
        <v>243</v>
      </c>
      <c r="E215" s="29">
        <f t="shared" ref="E215:H215" si="63">E216</f>
        <v>6228.57</v>
      </c>
      <c r="F215" s="29">
        <f t="shared" si="63"/>
        <v>7432.48</v>
      </c>
      <c r="G215" s="29">
        <f t="shared" si="63"/>
        <v>7432.48</v>
      </c>
      <c r="H215" s="29">
        <f t="shared" si="63"/>
        <v>6182.28</v>
      </c>
      <c r="I215" s="29">
        <f t="shared" si="1"/>
        <v>99.2568117561495</v>
      </c>
      <c r="J215" s="25">
        <f>H214/G214*100</f>
        <v>83.1792349256237</v>
      </c>
    </row>
    <row r="216" spans="1:10">
      <c r="A216" s="56">
        <v>32</v>
      </c>
      <c r="B216" s="40"/>
      <c r="C216" s="41"/>
      <c r="D216" s="28" t="s">
        <v>146</v>
      </c>
      <c r="E216" s="34">
        <f t="shared" ref="E216:H216" si="64">SUM(E217)</f>
        <v>6228.57</v>
      </c>
      <c r="F216" s="34">
        <v>7432.48</v>
      </c>
      <c r="G216" s="34">
        <v>7432.48</v>
      </c>
      <c r="H216" s="34">
        <f t="shared" si="64"/>
        <v>6182.28</v>
      </c>
      <c r="I216" s="34">
        <f t="shared" si="1"/>
        <v>99.2568117561495</v>
      </c>
      <c r="J216" s="29">
        <f>H215/G215*100</f>
        <v>83.1792349256237</v>
      </c>
    </row>
    <row r="217" customHeight="1" spans="1:10">
      <c r="A217" s="35"/>
      <c r="B217" s="36"/>
      <c r="C217" s="59">
        <v>3291</v>
      </c>
      <c r="D217" s="33" t="s">
        <v>71</v>
      </c>
      <c r="E217" s="42">
        <v>6228.57</v>
      </c>
      <c r="F217" s="42"/>
      <c r="G217" s="42"/>
      <c r="H217" s="42">
        <v>6182.28</v>
      </c>
      <c r="I217" s="42">
        <f t="shared" si="1"/>
        <v>99.2568117561495</v>
      </c>
      <c r="J217" s="34">
        <f>H216/G216*100</f>
        <v>83.1792349256237</v>
      </c>
    </row>
    <row r="218" s="2" customFormat="1" ht="27" customHeight="1" spans="1:10">
      <c r="A218" s="22" t="s">
        <v>244</v>
      </c>
      <c r="B218" s="23"/>
      <c r="C218" s="24"/>
      <c r="D218" s="47" t="s">
        <v>245</v>
      </c>
      <c r="E218" s="25">
        <f>SUM(E219)</f>
        <v>0</v>
      </c>
      <c r="F218" s="25">
        <f>SUM(F219)</f>
        <v>0</v>
      </c>
      <c r="G218" s="25">
        <f t="shared" ref="G218:H218" si="65">SUM(G219)</f>
        <v>0</v>
      </c>
      <c r="H218" s="25">
        <f t="shared" si="65"/>
        <v>0</v>
      </c>
      <c r="I218" s="25" t="e">
        <f t="shared" ref="I218:I221" si="66">H218/E218*100</f>
        <v>#DIV/0!</v>
      </c>
      <c r="J218" s="42"/>
    </row>
    <row r="219" ht="13.5" customHeight="1" spans="1:10">
      <c r="A219" s="26" t="s">
        <v>242</v>
      </c>
      <c r="B219" s="27"/>
      <c r="C219" s="28"/>
      <c r="D219" s="24" t="s">
        <v>246</v>
      </c>
      <c r="E219" s="29">
        <f t="shared" ref="E219:H219" si="67">E220</f>
        <v>0</v>
      </c>
      <c r="F219" s="29">
        <f t="shared" si="67"/>
        <v>0</v>
      </c>
      <c r="G219" s="29">
        <f t="shared" si="67"/>
        <v>0</v>
      </c>
      <c r="H219" s="29">
        <f t="shared" si="67"/>
        <v>0</v>
      </c>
      <c r="I219" s="29" t="e">
        <f t="shared" si="66"/>
        <v>#DIV/0!</v>
      </c>
      <c r="J219" s="25" t="e">
        <f t="shared" ref="J219:J220" si="68">H218/G218*100</f>
        <v>#DIV/0!</v>
      </c>
    </row>
    <row r="220" ht="19.5" customHeight="1" spans="1:10">
      <c r="A220" s="56">
        <v>45</v>
      </c>
      <c r="B220" s="40"/>
      <c r="C220" s="41"/>
      <c r="D220" s="28" t="s">
        <v>146</v>
      </c>
      <c r="E220" s="34">
        <f t="shared" ref="E220:H220" si="69">SUM(E221)</f>
        <v>0</v>
      </c>
      <c r="F220" s="34"/>
      <c r="G220" s="34"/>
      <c r="H220" s="34">
        <f t="shared" si="69"/>
        <v>0</v>
      </c>
      <c r="I220" s="34" t="e">
        <f t="shared" si="66"/>
        <v>#DIV/0!</v>
      </c>
      <c r="J220" s="29" t="e">
        <f t="shared" si="68"/>
        <v>#DIV/0!</v>
      </c>
    </row>
    <row r="221" customHeight="1" spans="1:10">
      <c r="A221" s="35"/>
      <c r="B221" s="36"/>
      <c r="C221" s="59">
        <v>4511</v>
      </c>
      <c r="D221" s="33" t="s">
        <v>134</v>
      </c>
      <c r="E221" s="42">
        <v>0</v>
      </c>
      <c r="F221" s="42">
        <v>0</v>
      </c>
      <c r="G221" s="42">
        <v>0</v>
      </c>
      <c r="H221" s="42">
        <v>0</v>
      </c>
      <c r="I221" s="42" t="e">
        <f t="shared" si="66"/>
        <v>#DIV/0!</v>
      </c>
      <c r="J221" s="34" t="e">
        <f t="shared" ref="J221" si="70">H220/G220*100</f>
        <v>#DIV/0!</v>
      </c>
    </row>
    <row r="222" s="2" customFormat="1" spans="1:10">
      <c r="A222"/>
      <c r="B222"/>
      <c r="C222"/>
      <c r="D222" s="47" t="s">
        <v>135</v>
      </c>
      <c r="E222"/>
      <c r="F222"/>
      <c r="G222"/>
      <c r="H222"/>
      <c r="I222"/>
      <c r="J222" s="42"/>
    </row>
    <row r="223" spans="5:5">
      <c r="E223" s="64"/>
    </row>
    <row r="224" spans="5:5">
      <c r="E224" s="64"/>
    </row>
  </sheetData>
  <protectedRanges>
    <protectedRange algorithmName="SHA-512" hashValue="R8frfBQ/MhInQYm+jLEgMwgPwCkrGPIUaxyIFLRSCn/+fIsUU6bmJDax/r7gTh2PEAEvgODYwg0rRRjqSM/oww==" saltValue="tbZzHO5lCNHCDH5y3XGZag==" spinCount="100000" sqref="H11:H12 H46 H83" name="Range1_1_3_2"/>
  </protectedRanges>
  <mergeCells count="40">
    <mergeCell ref="A1:J1"/>
    <mergeCell ref="A2:J2"/>
    <mergeCell ref="A4:C4"/>
    <mergeCell ref="A5:D5"/>
    <mergeCell ref="A6:C6"/>
    <mergeCell ref="A7:C7"/>
    <mergeCell ref="A8:C8"/>
    <mergeCell ref="A37:C37"/>
    <mergeCell ref="A39:C39"/>
    <mergeCell ref="A42:C42"/>
    <mergeCell ref="A74:C74"/>
    <mergeCell ref="A79:C79"/>
    <mergeCell ref="A120:C120"/>
    <mergeCell ref="A124:C124"/>
    <mergeCell ref="A140:C140"/>
    <mergeCell ref="A141:C141"/>
    <mergeCell ref="A145:C145"/>
    <mergeCell ref="A146:C146"/>
    <mergeCell ref="A147:C147"/>
    <mergeCell ref="A156:C156"/>
    <mergeCell ref="A157:C157"/>
    <mergeCell ref="A161:C161"/>
    <mergeCell ref="A162:C162"/>
    <mergeCell ref="A171:C171"/>
    <mergeCell ref="A172:C172"/>
    <mergeCell ref="A181:C181"/>
    <mergeCell ref="A182:C182"/>
    <mergeCell ref="A190:C190"/>
    <mergeCell ref="A191:C191"/>
    <mergeCell ref="A196:C196"/>
    <mergeCell ref="A197:C197"/>
    <mergeCell ref="A199:C199"/>
    <mergeCell ref="A200:C200"/>
    <mergeCell ref="A201:C201"/>
    <mergeCell ref="A214:C214"/>
    <mergeCell ref="A215:C215"/>
    <mergeCell ref="A216:C216"/>
    <mergeCell ref="A218:C218"/>
    <mergeCell ref="A219:C219"/>
    <mergeCell ref="A220:C220"/>
  </mergeCells>
  <pageMargins left="0.708661417322835" right="0.708661417322835" top="0.748031496062992" bottom="0.748031496062992" header="0.31496062992126" footer="0.31496062992126"/>
  <pageSetup paperSize="9" scale="84" fitToHeight="0" orientation="landscape"/>
  <headerFooter/>
  <rowBreaks count="4" manualBreakCount="4">
    <brk id="41" max="9" man="1"/>
    <brk id="86" max="9" man="1"/>
    <brk id="119" max="9" man="1"/>
    <brk id="19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9" master="" otherUserPermission="visible">
    <arrUserId title="Range1_1_2" rangeCreator="" othersAccessPermission="edit"/>
    <arrUserId title="Range1_1_3" rangeCreator="" othersAccessPermission="edit"/>
    <arrUserId title="Range1_1_5" rangeCreator="" othersAccessPermission="edit"/>
    <arrUserId title="Range1_1_9" rangeCreator="" othersAccessPermission="edit"/>
  </rangeList>
  <rangeList sheetStid="3" master="" otherUserPermission="visible"/>
  <rangeList sheetStid="5" master="" otherUserPermission="visible"/>
  <rangeList sheetStid="6" master="" otherUserPermission="visible"/>
  <rangeList sheetStid="7" master="" otherUserPermission="visible">
    <arrUserId title="Range1_1_3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SAŽETAK</vt:lpstr>
      <vt:lpstr>Račun ph i rh - ekonomska kl.</vt:lpstr>
      <vt:lpstr>Prema izvorima financiranja</vt:lpstr>
      <vt:lpstr>Rashodi prema funkcijskoj kl</vt:lpstr>
      <vt:lpstr>Račun financiranja</vt:lpstr>
      <vt:lpstr>POSEBNI DIO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Tatjana</cp:lastModifiedBy>
  <dcterms:created xsi:type="dcterms:W3CDTF">2022-08-12T12:51:00Z</dcterms:created>
  <cp:lastPrinted>2025-03-11T12:32:00Z</cp:lastPrinted>
  <dcterms:modified xsi:type="dcterms:W3CDTF">2026-01-28T09:13:53Z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3E7AAE6063244B1CB09398586507DFF9_13</vt:lpwstr>
  </property>
  <property fmtid="{D5CDD505-2E9C-101B-9397-08002B2CF9AE}" pid="3" name="KSOProductBuildVer">
    <vt:lpwstr>1033-12.9.0.21549</vt:lpwstr>
  </property>
</Properties>
</file>