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DIO'!$4:$4</definedName>
    <definedName name="_xlnm.Print_Titles" localSheetId="3">'Rashodi prema funkcijskoj kl'!$6:$6</definedName>
    <definedName name="_xlnm.Print_Area" localSheetId="5">'POSEBNI DIO'!$A$1:$J$204</definedName>
    <definedName name="_xlnm.Print_Area" localSheetId="4">'Račun financiranja'!$A$1:$J$22</definedName>
    <definedName name="_xlnm.Print_Area" localSheetId="1">'Račun ph i rh - ekonomska kl.'!$B$1:$L$128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<sst xmlns="http://schemas.openxmlformats.org/spreadsheetml/2006/main" count="546" uniqueCount="252">
  <si>
    <t>GODIŠNJI IZVJEŠTAJ O IZVRŠENJU FINANCIJSKOG PLANA                                                                                                           DOMA ZA STARIJE I NEMOĆNE OSOBE VIS  ZA 2025. GODINU</t>
  </si>
  <si>
    <t>I. OPĆI DIO</t>
  </si>
  <si>
    <t>A) SAŽETAK RAČUNA PRIHODA I RASHODA</t>
  </si>
  <si>
    <t>EUR</t>
  </si>
  <si>
    <t>Izvršenje         01-12/2024.</t>
  </si>
  <si>
    <t>Izvorni plan 2025.</t>
  </si>
  <si>
    <t xml:space="preserve">Tekući plan 2025. </t>
  </si>
  <si>
    <t>Ostvarenje / Izvršenje         01-06/2025.</t>
  </si>
  <si>
    <t>INDEKS 2025/2024.</t>
  </si>
  <si>
    <t>INDEKS Izvršenje/Plan 2025.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</si>
  <si>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</si>
  <si>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</si>
  <si>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</si>
  <si>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</si>
  <si>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</si>
  <si>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</si>
  <si>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</si>
  <si>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</si>
  <si>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</si>
  <si>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-</t>
  </si>
  <si>
    <t>B)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</si>
  <si>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</si>
  <si>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</si>
  <si>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</si>
  <si>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</si>
  <si>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</si>
  <si>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 RAČUN PRIHODA I RASHODA </t>
  </si>
  <si>
    <t xml:space="preserve">GODIŠNJI IZVJEŠTAJ O PRIHODIMA I RASHODIMA PREMA EKONOMSKOJ KLASIFIKACIJI </t>
  </si>
  <si>
    <t>BROJČANA OZNAKA I NAZIV</t>
  </si>
  <si>
    <t>Ostvarenje / Izvršenje                  01-06/2025.</t>
  </si>
  <si>
    <t>UKUPNO PRIHODI</t>
  </si>
  <si>
    <t>Prihodi poslovanja</t>
  </si>
  <si>
    <t>Pomoći iz inozemstva i od subjekata unutar općeg proračuna</t>
  </si>
  <si>
    <t>Pomoći proračunskim korisnicima iz proračuna
koji im nije nadležan</t>
  </si>
  <si>
    <t>Tekuće pomoći proračunskim korisnicima iz
proračuna koji im nije nadležan</t>
  </si>
  <si>
    <t>Prijenosi između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</si>
  <si>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</si>
  <si>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</si>
  <si>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</si>
  <si>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
viđenju</t>
  </si>
  <si>
    <t>Prihod od dividendi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</si>
  <si>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</si>
  <si>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</si>
  <si>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</si>
  <si>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</si>
  <si>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Prihodi koje proračuni i proračunski korisnici ostvare obavljanjem poslova na tržištu (vlastiti prihodi)</t>
  </si>
  <si>
    <t>Prihodi od pruženih usluga</t>
  </si>
  <si>
    <t>Donacije od pravnih i fizičkih osoba izvan općeg
proračuna</t>
  </si>
  <si>
    <t>Tekuće donacije</t>
  </si>
  <si>
    <t>Kapitalne donacije</t>
  </si>
  <si>
    <t>Prihodi iz nadležnog proračuna i od HZZO-a temeljem ugovornih obveza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</si>
  <si>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</si>
  <si>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</si>
  <si>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</si>
  <si>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Izvršenje         01-12/2023.</t>
  </si>
  <si>
    <t>Izvorni plan 2024.</t>
  </si>
  <si>
    <t xml:space="preserve">Tekući plan 2024. </t>
  </si>
  <si>
    <t>Ostvarenje / Izvršenje                01-12/2024.</t>
  </si>
  <si>
    <t>INDEKS 2024/2023.</t>
  </si>
  <si>
    <t>INDEKS Izvršenje/Plan 2024.</t>
  </si>
  <si>
    <t>Rezultat poslovanja</t>
  </si>
  <si>
    <t>Višak/manjak prihoda</t>
  </si>
  <si>
    <t>Višak prihoda</t>
  </si>
  <si>
    <t>UKUPNO PRIHODI + VIŠAK ZA POKRIĆE RASHODA</t>
  </si>
  <si>
    <t>UKUPNO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</si>
  <si>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</si>
  <si>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</si>
  <si>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</si>
  <si>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</si>
  <si>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</si>
  <si>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</si>
  <si>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</si>
  <si>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</si>
  <si>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</si>
  <si>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</si>
  <si>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</si>
  <si>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</si>
  <si>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</si>
  <si>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</si>
  <si>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</si>
  <si>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</si>
  <si>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</si>
  <si>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</si>
  <si>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</si>
  <si>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</si>
  <si>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</si>
  <si>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</si>
  <si>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</si>
  <si>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</si>
  <si>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</si>
  <si>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</si>
  <si>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</si>
  <si>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</si>
  <si>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</si>
  <si>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</si>
  <si>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</si>
  <si>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</si>
  <si>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</si>
  <si>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</si>
  <si>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</si>
  <si>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</si>
  <si>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</si>
  <si>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</si>
  <si>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</si>
  <si>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</si>
  <si>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</si>
  <si>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</si>
  <si>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</si>
  <si>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</si>
  <si>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</si>
  <si>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</si>
  <si>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</si>
  <si>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</si>
  <si>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</si>
  <si>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Naknade građanima i kućanstvima na temelju osiguranja i druge naknade</t>
  </si>
  <si>
    <t xml:space="preserve">Ostale naknade građanima i kućanstvima iz proračuna </t>
  </si>
  <si>
    <t xml:space="preserve">Naknade građanima i kućanstvima u novcu </t>
  </si>
  <si>
    <t>Rashodi za nabavu nefinancijske imovine</t>
  </si>
  <si>
    <t>Rashodi za nabavu neproizvedene dugotrajne imovine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</si>
  <si>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</si>
  <si>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</si>
  <si>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</si>
  <si>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</si>
  <si>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</si>
  <si>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</si>
  <si>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</si>
  <si>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</si>
  <si>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</si>
  <si>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</si>
  <si>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</si>
  <si>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</si>
  <si>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</si>
  <si>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</si>
  <si>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</si>
  <si>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</si>
  <si>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</si>
  <si>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</si>
  <si>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</si>
  <si>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</si>
  <si>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</si>
  <si>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Dodatna ulaganja na postrojenjima i opremi</t>
  </si>
  <si>
    <t>Dodatna ulaganja za ostalu nefinancijsku imovinu</t>
  </si>
  <si>
    <t xml:space="preserve">Tekući plan 2025 </t>
  </si>
  <si>
    <t>UKUPNO RASHODI + VIŠAK ZA POKRIĆE RASHODA</t>
  </si>
  <si>
    <t>GODIŠNJI IZVJEŠTAJ O PRIHODIMA I RASHODIMA PREMA IZVORIMA FINANCIRANJA</t>
  </si>
  <si>
    <t>Izvor</t>
  </si>
  <si>
    <t>Naziv prihoda</t>
  </si>
  <si>
    <t>Izvršenje         01-06/2024.</t>
  </si>
  <si>
    <t>UKUPNI PRIHODI</t>
  </si>
  <si>
    <t>1 Opći prihodi i primici</t>
  </si>
  <si>
    <t>Prihodi za posebne namjene - Decentralizacija</t>
  </si>
  <si>
    <t>11L</t>
  </si>
  <si>
    <t>Opći prihodi i primici</t>
  </si>
  <si>
    <t>Opći prihodi i primici - prenesena sredstva</t>
  </si>
  <si>
    <t>3 Vlastiti prihodi</t>
  </si>
  <si>
    <t>Vlastiti prihodi PK</t>
  </si>
  <si>
    <t>4 Prihodi za posebne namjene</t>
  </si>
  <si>
    <t>Prihodi za posebne namjene proračunskih korisnika</t>
  </si>
  <si>
    <t>prihodi za posebne namjene - prenesena sredstva</t>
  </si>
  <si>
    <t>5 Pomoći</t>
  </si>
  <si>
    <t>Pomoći proračunskim korisnicima SDŽ</t>
  </si>
  <si>
    <t>6 Donacije</t>
  </si>
  <si>
    <t>Donacije proračunskim korisnicima SDŽ</t>
  </si>
  <si>
    <t>VIŠAK KORIŠTEN ZA POKRIĆE RASHODA</t>
  </si>
  <si>
    <t>Prihodi za posebne namjene - višak preneseni</t>
  </si>
  <si>
    <t>Vlastiti prihodi PK - višak preneseni</t>
  </si>
  <si>
    <t>Donacije proračunskim korisnicima - višak preneseni</t>
  </si>
  <si>
    <t>UKUPNI RASHODI</t>
  </si>
  <si>
    <t>Opći prihodi i primici - prensesena sredstva</t>
  </si>
  <si>
    <t>Donacije proračunskim korisnicima</t>
  </si>
  <si>
    <t xml:space="preserve">A. RAČUN PRIHODA I RASHODA </t>
  </si>
  <si>
    <t>RASHODI PREMA FUNKCIJSKOJ KLASIFIKACIJI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</si>
  <si>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</si>
  <si>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</si>
  <si>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</si>
  <si>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</si>
  <si>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</si>
  <si>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</si>
  <si>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</si>
  <si>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</si>
  <si>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</si>
  <si>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</si>
  <si>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</si>
  <si>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…</t>
  </si>
  <si>
    <t xml:space="preserve"> RAČUN FINANCIRANJA</t>
  </si>
  <si>
    <t xml:space="preserve">GODIŠNJI IZVJEŠTAJ RAČUNA FINANCIRANJA PREMA EKONOMSKOJ KLASIFIKACIJI </t>
  </si>
  <si>
    <t>Razred</t>
  </si>
  <si>
    <t>Skupina</t>
  </si>
  <si>
    <t>Naziv</t>
  </si>
  <si>
    <t>Ostvarenje / Izvršenje                  01-12/2024.</t>
  </si>
  <si>
    <t>Primici od financijske imovine i zaduživanja</t>
  </si>
  <si>
    <t>Primljeni povrati glavnica danih zajmova i depozita</t>
  </si>
  <si>
    <t>3.2.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</si>
  <si>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</si>
  <si>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</si>
  <si>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</si>
  <si>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</si>
  <si>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</si>
  <si>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</si>
  <si>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</si>
  <si>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</si>
  <si>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</si>
  <si>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</si>
  <si>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</si>
  <si>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</si>
  <si>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</si>
  <si>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</si>
  <si>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7.2.</t>
  </si>
  <si>
    <t>Prihodi od prodaje nefinancijske imovine PK</t>
  </si>
  <si>
    <t>II. POSEBNI DIO</t>
  </si>
  <si>
    <t>GODIŠNJI IZVJEŠTAJ PO PROGRAMSKOJ KLASIFIKACIJI</t>
  </si>
  <si>
    <t>Šifra</t>
  </si>
  <si>
    <t xml:space="preserve">Naziv </t>
  </si>
  <si>
    <t>Ostvarenje / Izvršenje                  01-06/2025</t>
  </si>
  <si>
    <t>PROGRAM 3030</t>
  </si>
  <si>
    <t>Skrb o starijim i nemoćnim osobama</t>
  </si>
  <si>
    <t>Aktivnost A303001</t>
  </si>
  <si>
    <t>Rashodi djelatnosti</t>
  </si>
  <si>
    <t>Izvor financiranja 1.1.1</t>
  </si>
  <si>
    <t>Izvor financiranja 3.2.1.</t>
  </si>
  <si>
    <t>Izvor financiranja 4.4.1</t>
  </si>
  <si>
    <t>Prihodi za posebne namjene -Decentralizacija</t>
  </si>
  <si>
    <t>Seminari, savjetovanja , simpoziji</t>
  </si>
  <si>
    <t>Novčana naknada poslodavca</t>
  </si>
  <si>
    <t>Ostaloi nespomenuti rashodi</t>
  </si>
  <si>
    <t>Usluge platnog prometa</t>
  </si>
  <si>
    <t>Izvor financiranja 4.8.1</t>
  </si>
  <si>
    <t>Prihodi za posebne namjene PK</t>
  </si>
  <si>
    <t xml:space="preserve">Upravna vijeća </t>
  </si>
  <si>
    <t>Izvor financiranja 4.8.2</t>
  </si>
  <si>
    <t>Izvor financiranja 5.4.1</t>
  </si>
  <si>
    <t>Pomoći PK</t>
  </si>
  <si>
    <t>Doprinos za zdravstveno osiguranje</t>
  </si>
  <si>
    <t>Izvor financiranja 6.2.1</t>
  </si>
  <si>
    <t>Donacije PK</t>
  </si>
  <si>
    <t>Aktivnost A303002</t>
  </si>
  <si>
    <t>Izgradnja i uređenje objekata te nabava i održavanje o.</t>
  </si>
  <si>
    <t>Rashodi za nabavu proizvedene dugotrajne imovine</t>
  </si>
  <si>
    <t>Dodatna ulaganja na postrojenja</t>
  </si>
  <si>
    <t>Izvor financiranja 1.1.2</t>
  </si>
  <si>
    <t>Izvor financiranja 3.2.1</t>
  </si>
  <si>
    <t>Izvor financiranja 3.2.2</t>
  </si>
  <si>
    <t>Vlastiti prihodi PK - prenesena sredstva</t>
  </si>
  <si>
    <t>Prihodi za posebne namjene PK - prenesena sredstva</t>
  </si>
  <si>
    <t>Izvor financiranja 6.2.2</t>
  </si>
  <si>
    <t>Donacije</t>
  </si>
  <si>
    <t>Aktivnost A303003</t>
  </si>
  <si>
    <t>Hitne intervencije</t>
  </si>
  <si>
    <t>dodatna ulgaganja na postroenjima i opremi</t>
  </si>
  <si>
    <t>dodatna ulaganja za ostalu nefinancijsku imovinu</t>
  </si>
  <si>
    <t>Aktivnost A303004</t>
  </si>
  <si>
    <t>Naknadeza rad predstavničkih i izvršnih upravnih tijela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</si>
</sst>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1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2"/>
      <color theme="1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i/>
      <sz val="10"/>
      <color indexed="8"/>
      <name val="Arial"/>
      <charset val="238"/>
    </font>
    <font>
      <sz val="10"/>
      <name val="Arial"/>
      <charset val="238"/>
    </font>
    <font>
      <b/>
      <sz val="10"/>
      <color theme="1"/>
      <name val="Arial"/>
      <charset val="238"/>
    </font>
    <font>
      <sz val="11"/>
      <color theme="0"/>
      <name val="Calibri"/>
      <charset val="238"/>
      <scheme val="minor"/>
    </font>
    <font>
      <b/>
      <sz val="10"/>
      <name val="Arial"/>
      <charset val="238"/>
    </font>
    <font>
      <i/>
      <sz val="10"/>
      <color indexed="8"/>
      <name val="Arial"/>
      <charset val="238"/>
    </font>
    <font>
      <i/>
      <sz val="10"/>
      <name val="Arial"/>
      <charset val="238"/>
    </font>
    <font>
      <sz val="10"/>
      <color theme="1"/>
      <name val="Arial"/>
      <charset val="238"/>
    </font>
    <font>
      <b/>
      <sz val="10"/>
      <color rgb="FF000000"/>
      <name val="Arial"/>
      <charset val="238"/>
    </font>
    <font>
      <i/>
      <sz val="10"/>
      <color rgb="FF000000"/>
      <name val="Arial"/>
      <charset val="238"/>
    </font>
    <font>
      <b/>
      <i/>
      <sz val="10"/>
      <color rgb="FF000000"/>
      <name val="Arial"/>
      <charset val="238"/>
    </font>
    <font>
      <i/>
      <sz val="10"/>
      <color theme="1"/>
      <name val="Arial"/>
      <charset val="238"/>
    </font>
    <font>
      <b/>
      <i/>
      <sz val="10"/>
      <color theme="1"/>
      <name val="Arial"/>
      <charset val="238"/>
    </font>
    <font>
      <b/>
      <i/>
      <sz val="10"/>
      <name val="Arial"/>
      <charset val="238"/>
    </font>
    <font>
      <b/>
      <i/>
      <sz val="9"/>
      <color theme="1"/>
      <name val="Arial"/>
      <charset val="238"/>
    </font>
    <font>
      <sz val="11"/>
      <color theme="1"/>
      <name val="Arial"/>
      <charset val="238"/>
    </font>
    <font>
      <sz val="12"/>
      <color theme="1"/>
      <name val="Calibri"/>
      <charset val="238"/>
      <scheme val="minor"/>
    </font>
    <font>
      <sz val="14"/>
      <color indexed="8"/>
      <name val="Arial"/>
      <charset val="238"/>
    </font>
    <font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40" fillId="13" borderId="18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2" fillId="14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0"/>
  </cellStyleXfs>
  <cellXfs count="2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4" fontId="11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13" fillId="0" borderId="7" xfId="0" applyFont="1" applyBorder="1" applyAlignment="1">
      <alignment horizontal="right"/>
    </xf>
    <xf numFmtId="0" fontId="14" fillId="0" borderId="0" xfId="0" applyFont="1"/>
    <xf numFmtId="4" fontId="0" fillId="0" borderId="0" xfId="0" applyNumberFormat="1"/>
    <xf numFmtId="4" fontId="2" fillId="0" borderId="0" xfId="0" applyNumberFormat="1" applyFont="1"/>
    <xf numFmtId="4" fontId="7" fillId="2" borderId="3" xfId="0" applyNumberFormat="1" applyFont="1" applyFill="1" applyBorder="1" applyAlignment="1">
      <alignment vertical="center" wrapText="1"/>
    </xf>
    <xf numFmtId="0" fontId="0" fillId="0" borderId="4" xfId="0" applyBorder="1"/>
    <xf numFmtId="4" fontId="7" fillId="2" borderId="3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/>
    </xf>
    <xf numFmtId="0" fontId="8" fillId="2" borderId="8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7" xfId="0" applyFont="1" applyFill="1" applyBorder="1" applyAlignment="1">
      <alignment horizontal="left" vertical="center" wrapText="1" indent="1"/>
    </xf>
    <xf numFmtId="0" fontId="12" fillId="2" borderId="12" xfId="0" applyFont="1" applyFill="1" applyBorder="1" applyAlignment="1">
      <alignment horizontal="left" vertical="center"/>
    </xf>
    <xf numFmtId="4" fontId="11" fillId="7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8" fillId="7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 indent="1"/>
    </xf>
    <xf numFmtId="58" fontId="11" fillId="6" borderId="1" xfId="0" applyNumberFormat="1" applyFont="1" applyFill="1" applyBorder="1" applyAlignment="1">
      <alignment horizontal="left" vertical="center" wrapText="1"/>
    </xf>
    <xf numFmtId="58" fontId="11" fillId="6" borderId="2" xfId="0" applyNumberFormat="1" applyFont="1" applyFill="1" applyBorder="1" applyAlignment="1">
      <alignment horizontal="left" vertical="center" wrapText="1"/>
    </xf>
    <xf numFmtId="58" fontId="11" fillId="6" borderId="3" xfId="0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4" fontId="7" fillId="7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3" fontId="16" fillId="2" borderId="4" xfId="0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2" borderId="4" xfId="0" applyNumberFormat="1" applyFont="1" applyFill="1" applyBorder="1" applyAlignment="1">
      <alignment horizontal="right" wrapText="1"/>
    </xf>
    <xf numFmtId="0" fontId="18" fillId="0" borderId="0" xfId="0" applyFont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4" fontId="15" fillId="2" borderId="4" xfId="0" applyNumberFormat="1" applyFont="1" applyFill="1" applyBorder="1" applyAlignment="1">
      <alignment vertical="center" wrapText="1"/>
    </xf>
    <xf numFmtId="0" fontId="19" fillId="0" borderId="4" xfId="49" applyFont="1" applyBorder="1" applyAlignment="1">
      <alignment horizontal="left" vertical="center" wrapText="1"/>
    </xf>
    <xf numFmtId="0" fontId="19" fillId="0" borderId="4" xfId="49" applyFont="1" applyBorder="1" applyAlignment="1">
      <alignment vertical="center" wrapText="1"/>
    </xf>
    <xf numFmtId="3" fontId="7" fillId="2" borderId="4" xfId="0" applyNumberFormat="1" applyFont="1" applyFill="1" applyBorder="1"/>
    <xf numFmtId="4" fontId="19" fillId="0" borderId="4" xfId="49" applyNumberFormat="1" applyFont="1" applyBorder="1" applyAlignment="1">
      <alignment vertical="center" wrapText="1"/>
    </xf>
    <xf numFmtId="0" fontId="20" fillId="0" borderId="4" xfId="49" applyFont="1" applyBorder="1" applyAlignment="1">
      <alignment horizontal="left" vertical="center" wrapText="1"/>
    </xf>
    <xf numFmtId="0" fontId="20" fillId="0" borderId="4" xfId="49" applyFont="1" applyBorder="1" applyAlignment="1">
      <alignment vertical="center" wrapText="1"/>
    </xf>
    <xf numFmtId="0" fontId="3" fillId="0" borderId="4" xfId="0" applyFont="1" applyBorder="1"/>
    <xf numFmtId="4" fontId="8" fillId="2" borderId="4" xfId="0" applyNumberFormat="1" applyFont="1" applyFill="1" applyBorder="1" applyAlignment="1">
      <alignment horizontal="right"/>
    </xf>
    <xf numFmtId="4" fontId="20" fillId="0" borderId="4" xfId="49" applyNumberFormat="1" applyFont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21" fillId="0" borderId="4" xfId="49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3" fillId="3" borderId="4" xfId="0" applyFont="1" applyFill="1" applyBorder="1"/>
    <xf numFmtId="4" fontId="13" fillId="3" borderId="4" xfId="0" applyNumberFormat="1" applyFont="1" applyFill="1" applyBorder="1"/>
    <xf numFmtId="2" fontId="13" fillId="3" borderId="4" xfId="0" applyNumberFormat="1" applyFont="1" applyFill="1" applyBorder="1" applyAlignment="1">
      <alignment horizontal="right"/>
    </xf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/>
    <xf numFmtId="4" fontId="13" fillId="6" borderId="4" xfId="0" applyNumberFormat="1" applyFont="1" applyFill="1" applyBorder="1"/>
    <xf numFmtId="2" fontId="13" fillId="6" borderId="4" xfId="0" applyNumberFormat="1" applyFont="1" applyFill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4" fontId="22" fillId="0" borderId="4" xfId="0" applyNumberFormat="1" applyFont="1" applyBorder="1"/>
    <xf numFmtId="2" fontId="22" fillId="0" borderId="4" xfId="0" applyNumberFormat="1" applyFont="1" applyBorder="1" applyAlignment="1">
      <alignment horizontal="right"/>
    </xf>
    <xf numFmtId="16" fontId="22" fillId="0" borderId="4" xfId="0" applyNumberFormat="1" applyFont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2" xfId="0" applyFont="1" applyBorder="1"/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vertical="center"/>
    </xf>
    <xf numFmtId="2" fontId="23" fillId="3" borderId="4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4" fontId="17" fillId="2" borderId="4" xfId="0" applyNumberFormat="1" applyFont="1" applyFill="1" applyBorder="1" applyAlignment="1">
      <alignment horizontal="right" vertical="center"/>
    </xf>
    <xf numFmtId="2" fontId="17" fillId="2" borderId="4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8" fillId="2" borderId="7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left" vertical="center" wrapText="1"/>
    </xf>
    <xf numFmtId="4" fontId="8" fillId="8" borderId="4" xfId="0" applyNumberFormat="1" applyFont="1" applyFill="1" applyBorder="1"/>
    <xf numFmtId="0" fontId="15" fillId="9" borderId="4" xfId="0" applyFont="1" applyFill="1" applyBorder="1" applyAlignment="1">
      <alignment horizontal="left" vertical="center" wrapText="1"/>
    </xf>
    <xf numFmtId="4" fontId="13" fillId="9" borderId="4" xfId="0" applyNumberFormat="1" applyFont="1" applyFill="1" applyBorder="1"/>
    <xf numFmtId="0" fontId="24" fillId="7" borderId="4" xfId="0" applyFont="1" applyFill="1" applyBorder="1" applyAlignment="1">
      <alignment horizontal="left" vertical="center"/>
    </xf>
    <xf numFmtId="0" fontId="24" fillId="7" borderId="4" xfId="0" applyFont="1" applyFill="1" applyBorder="1" applyAlignment="1">
      <alignment horizontal="left" vertical="center" wrapText="1"/>
    </xf>
    <xf numFmtId="4" fontId="23" fillId="7" borderId="4" xfId="0" applyNumberFormat="1" applyFont="1" applyFill="1" applyBorder="1"/>
    <xf numFmtId="4" fontId="11" fillId="7" borderId="4" xfId="0" applyNumberFormat="1" applyFont="1" applyFill="1" applyBorder="1" applyAlignment="1">
      <alignment horizontal="right"/>
    </xf>
    <xf numFmtId="0" fontId="15" fillId="9" borderId="4" xfId="0" applyFont="1" applyFill="1" applyBorder="1" applyAlignment="1">
      <alignment horizontal="left" vertical="center"/>
    </xf>
    <xf numFmtId="0" fontId="24" fillId="9" borderId="4" xfId="0" applyFont="1" applyFill="1" applyBorder="1" applyAlignment="1">
      <alignment horizontal="left" vertical="center"/>
    </xf>
    <xf numFmtId="4" fontId="18" fillId="2" borderId="4" xfId="0" applyNumberFormat="1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/>
    </xf>
    <xf numFmtId="0" fontId="24" fillId="2" borderId="4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0" fontId="15" fillId="10" borderId="4" xfId="0" applyFont="1" applyFill="1" applyBorder="1" applyAlignment="1">
      <alignment horizontal="left" vertical="center" wrapText="1"/>
    </xf>
    <xf numFmtId="4" fontId="8" fillId="10" borderId="4" xfId="0" applyNumberFormat="1" applyFont="1" applyFill="1" applyBorder="1" applyAlignment="1">
      <alignment horizontal="right"/>
    </xf>
    <xf numFmtId="49" fontId="25" fillId="7" borderId="13" xfId="0" applyNumberFormat="1" applyFont="1" applyFill="1" applyBorder="1" applyAlignment="1">
      <alignment horizontal="left" vertical="top" wrapText="1"/>
    </xf>
    <xf numFmtId="0" fontId="15" fillId="10" borderId="4" xfId="0" applyFont="1" applyFill="1" applyBorder="1" applyAlignment="1">
      <alignment horizontal="left" vertical="center"/>
    </xf>
    <xf numFmtId="0" fontId="24" fillId="10" borderId="4" xfId="0" applyFont="1" applyFill="1" applyBorder="1" applyAlignment="1">
      <alignment horizontal="left" vertical="center"/>
    </xf>
    <xf numFmtId="2" fontId="10" fillId="3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2" fontId="13" fillId="9" borderId="4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/>
    </xf>
    <xf numFmtId="2" fontId="23" fillId="7" borderId="4" xfId="0" applyNumberFormat="1" applyFont="1" applyFill="1" applyBorder="1" applyAlignment="1">
      <alignment horizontal="center"/>
    </xf>
    <xf numFmtId="4" fontId="23" fillId="7" borderId="4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3" fillId="7" borderId="4" xfId="0" applyNumberFormat="1" applyFont="1" applyFill="1" applyBorder="1" applyAlignment="1">
      <alignment horizontal="center"/>
    </xf>
    <xf numFmtId="4" fontId="13" fillId="7" borderId="4" xfId="0" applyNumberFormat="1" applyFont="1" applyFill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4" fontId="18" fillId="0" borderId="0" xfId="0" applyNumberFormat="1" applyFont="1"/>
    <xf numFmtId="2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22" fillId="0" borderId="4" xfId="0" applyNumberFormat="1" applyFont="1" applyBorder="1" applyAlignment="1">
      <alignment horizontal="center"/>
    </xf>
    <xf numFmtId="2" fontId="13" fillId="3" borderId="4" xfId="0" applyNumberFormat="1" applyFont="1" applyFill="1" applyBorder="1" applyAlignment="1">
      <alignment horizontal="center"/>
    </xf>
    <xf numFmtId="4" fontId="13" fillId="3" borderId="4" xfId="0" applyNumberFormat="1" applyFont="1" applyFill="1" applyBorder="1" applyAlignment="1">
      <alignment horizontal="center"/>
    </xf>
    <xf numFmtId="2" fontId="13" fillId="10" borderId="4" xfId="0" applyNumberFormat="1" applyFont="1" applyFill="1" applyBorder="1" applyAlignment="1">
      <alignment horizontal="center"/>
    </xf>
    <xf numFmtId="0" fontId="15" fillId="8" borderId="4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26" fillId="0" borderId="4" xfId="0" applyNumberFormat="1" applyFont="1" applyBorder="1"/>
    <xf numFmtId="4" fontId="7" fillId="2" borderId="4" xfId="0" applyNumberFormat="1" applyFont="1" applyFill="1" applyBorder="1" applyAlignment="1">
      <alignment horizontal="right" wrapText="1"/>
    </xf>
    <xf numFmtId="2" fontId="22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4" fontId="8" fillId="0" borderId="4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3" fillId="0" borderId="7" xfId="0" applyFont="1" applyBorder="1" applyAlignment="1">
      <alignment horizontal="right" vertical="center"/>
    </xf>
    <xf numFmtId="0" fontId="7" fillId="0" borderId="0" xfId="0" applyFont="1"/>
    <xf numFmtId="4" fontId="8" fillId="0" borderId="4" xfId="0" applyNumberFormat="1" applyFont="1" applyBorder="1" applyAlignment="1">
      <alignment horizontal="right" wrapText="1"/>
    </xf>
    <xf numFmtId="4" fontId="8" fillId="3" borderId="4" xfId="0" applyNumberFormat="1" applyFont="1" applyFill="1" applyBorder="1" applyAlignment="1">
      <alignment horizontal="right" wrapText="1"/>
    </xf>
    <xf numFmtId="0" fontId="15" fillId="0" borderId="1" xfId="0" applyFont="1" applyBorder="1" applyAlignment="1" quotePrefix="1">
      <alignment horizontal="left" vertical="center"/>
    </xf>
    <xf numFmtId="0" fontId="15" fillId="0" borderId="1" xfId="0" applyFont="1" applyBorder="1" applyAlignment="1" quotePrefix="1">
      <alignment horizontal="left" vertical="center" wrapText="1"/>
    </xf>
    <xf numFmtId="0" fontId="15" fillId="3" borderId="1" xfId="0" applyFont="1" applyFill="1" applyBorder="1" applyAlignment="1" quotePrefix="1">
      <alignment horizontal="left" vertical="center" wrapText="1"/>
    </xf>
    <xf numFmtId="0" fontId="8" fillId="3" borderId="4" xfId="0" applyFont="1" applyFill="1" applyBorder="1" applyAlignment="1" quotePrefix="1">
      <alignment horizontal="left" wrapText="1"/>
    </xf>
    <xf numFmtId="0" fontId="24" fillId="7" borderId="4" xfId="0" applyFont="1" applyFill="1" applyBorder="1" applyAlignment="1" quotePrefix="1">
      <alignment horizontal="left" vertical="center" wrapText="1"/>
    </xf>
    <xf numFmtId="0" fontId="12" fillId="2" borderId="4" xfId="0" applyFont="1" applyFill="1" applyBorder="1" applyAlignment="1" quotePrefix="1">
      <alignment horizontal="left" vertical="center" wrapText="1"/>
    </xf>
    <xf numFmtId="0" fontId="15" fillId="3" borderId="1" xfId="0" applyFont="1" applyFill="1" applyBorder="1" applyAlignment="1" quotePrefix="1">
      <alignment horizontal="center" vertical="center"/>
    </xf>
    <xf numFmtId="0" fontId="24" fillId="7" borderId="4" xfId="0" applyFont="1" applyFill="1" applyBorder="1" applyAlignment="1" quotePrefix="1">
      <alignment horizontal="left" vertical="center"/>
    </xf>
    <xf numFmtId="0" fontId="12" fillId="2" borderId="4" xfId="0" applyFont="1" applyFill="1" applyBorder="1" applyAlignment="1" quotePrefix="1">
      <alignment horizontal="left" vertical="center"/>
    </xf>
    <xf numFmtId="0" fontId="15" fillId="10" borderId="4" xfId="0" applyFont="1" applyFill="1" applyBorder="1" applyAlignment="1" quotePrefix="1">
      <alignment horizontal="left" vertical="center"/>
    </xf>
    <xf numFmtId="0" fontId="15" fillId="10" borderId="4" xfId="0" applyFont="1" applyFill="1" applyBorder="1" applyAlignment="1" quotePrefix="1">
      <alignment horizontal="left" vertical="center" wrapText="1"/>
    </xf>
    <xf numFmtId="0" fontId="17" fillId="2" borderId="4" xfId="0" applyFont="1" applyFill="1" applyBorder="1" applyAlignment="1" quotePrefix="1">
      <alignment horizontal="left" vertical="center"/>
    </xf>
    <xf numFmtId="0" fontId="17" fillId="2" borderId="4" xfId="0" applyFont="1" applyFill="1" applyBorder="1" applyAlignment="1" quotePrefix="1">
      <alignment horizontal="left" vertical="center" wrapText="1"/>
    </xf>
    <xf numFmtId="0" fontId="12" fillId="2" borderId="3" xfId="0" applyFont="1" applyFill="1" applyBorder="1" applyAlignment="1" quotePrefix="1">
      <alignment horizontal="left" vertical="center"/>
    </xf>
    <xf numFmtId="0" fontId="15" fillId="7" borderId="4" xfId="0" applyFont="1" applyFill="1" applyBorder="1" applyAlignment="1" quotePrefix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N19" sqref="N19"/>
    </sheetView>
  </sheetViews>
  <sheetFormatPr defaultColWidth="9" defaultRowHeight="15"/>
  <cols>
    <col min="5" max="5" width="10.2857142857143" customWidth="1"/>
    <col min="6" max="6" width="14.4285714285714" customWidth="1"/>
    <col min="7" max="7" width="14.1428571428571" customWidth="1"/>
    <col min="8" max="8" width="15" customWidth="1"/>
    <col min="9" max="9" width="14.4285714285714" customWidth="1"/>
    <col min="10" max="10" width="12.1428571428571" customWidth="1"/>
    <col min="11" max="11" width="13.5714285714286" customWidth="1"/>
    <col min="14" max="14" width="11.7142857142857" customWidth="1"/>
  </cols>
  <sheetData>
    <row r="1" ht="55.5" customHeight="1" spans="1:1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.75" spans="1:1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240"/>
      <c r="K2" s="240"/>
    </row>
    <row r="3" ht="18" customHeight="1" spans="1:11">
      <c r="A3" s="103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ht="18" spans="1:11">
      <c r="A4" s="215"/>
      <c r="B4" s="216"/>
      <c r="C4" s="216"/>
      <c r="D4" s="216"/>
      <c r="E4" s="217"/>
      <c r="F4" s="218"/>
      <c r="G4" s="218"/>
      <c r="H4" s="218"/>
      <c r="I4" s="218"/>
      <c r="J4" s="218"/>
      <c r="K4" s="241" t="s">
        <v>3</v>
      </c>
    </row>
    <row r="5" ht="38.25" spans="1:11">
      <c r="A5" s="219"/>
      <c r="B5" s="220"/>
      <c r="C5" s="220"/>
      <c r="D5" s="221"/>
      <c r="E5" s="222"/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</row>
    <row r="6" s="213" customFormat="1" ht="11.25" spans="1:11">
      <c r="A6" s="223">
        <v>1</v>
      </c>
      <c r="B6" s="224"/>
      <c r="C6" s="224"/>
      <c r="D6" s="224"/>
      <c r="E6" s="225"/>
      <c r="F6" s="226">
        <v>2</v>
      </c>
      <c r="G6" s="226">
        <v>3</v>
      </c>
      <c r="H6" s="226">
        <v>4</v>
      </c>
      <c r="I6" s="226">
        <v>5</v>
      </c>
      <c r="J6" s="226" t="s">
        <v>10</v>
      </c>
      <c r="K6" s="226" t="s">
        <v>11</v>
      </c>
    </row>
    <row r="7" spans="1:11">
      <c r="A7" s="227" t="s">
        <v>12</v>
      </c>
      <c r="B7" s="228"/>
      <c r="C7" s="228"/>
      <c r="D7" s="228"/>
      <c r="E7" s="229"/>
      <c r="F7" s="174">
        <f>F8+F9</f>
        <v>1267121.27</v>
      </c>
      <c r="G7" s="174">
        <f t="shared" ref="G7:J7" si="0">G8+G9</f>
        <v>1270147.44</v>
      </c>
      <c r="H7" s="174">
        <f t="shared" si="0"/>
        <v>1302526.8</v>
      </c>
      <c r="I7" s="174">
        <f t="shared" si="0"/>
        <v>676917.83</v>
      </c>
      <c r="J7" s="174">
        <f t="shared" si="0"/>
        <v>53.4217084052263</v>
      </c>
      <c r="K7" s="174">
        <f>I7/H7*100</f>
        <v>51.9695894165095</v>
      </c>
    </row>
    <row r="8" spans="1:11">
      <c r="A8" s="230" t="s">
        <v>13</v>
      </c>
      <c r="B8" s="231"/>
      <c r="C8" s="231"/>
      <c r="D8" s="231"/>
      <c r="E8" s="232"/>
      <c r="F8" s="233">
        <v>1267121.27</v>
      </c>
      <c r="G8" s="233">
        <v>1270147.44</v>
      </c>
      <c r="H8" s="233">
        <v>1302526.8</v>
      </c>
      <c r="I8" s="233">
        <v>676917.83</v>
      </c>
      <c r="J8" s="233">
        <f>I8/F8*100</f>
        <v>53.4217084052263</v>
      </c>
      <c r="K8" s="233">
        <f>I8/H8*100</f>
        <v>51.9695894165095</v>
      </c>
    </row>
    <row r="9" spans="1:11">
      <c r="A9" s="245" t="s">
        <v>14</v>
      </c>
      <c r="B9" s="232"/>
      <c r="C9" s="232"/>
      <c r="D9" s="232"/>
      <c r="E9" s="232"/>
      <c r="F9" s="233"/>
      <c r="G9" s="233"/>
      <c r="H9" s="233"/>
      <c r="I9" s="233"/>
      <c r="J9" s="233"/>
      <c r="K9" s="233"/>
    </row>
    <row r="10" spans="1:11">
      <c r="A10" s="235" t="s">
        <v>15</v>
      </c>
      <c r="B10" s="229"/>
      <c r="C10" s="229"/>
      <c r="D10" s="229"/>
      <c r="E10" s="229"/>
      <c r="F10" s="174">
        <f>F11+F12</f>
        <v>1307033.2</v>
      </c>
      <c r="G10" s="174">
        <f t="shared" ref="G10:I10" si="1">G11+G12</f>
        <v>1270147.44</v>
      </c>
      <c r="H10" s="174">
        <f t="shared" si="1"/>
        <v>1302526.8</v>
      </c>
      <c r="I10" s="174">
        <f t="shared" si="1"/>
        <v>625211.12</v>
      </c>
      <c r="J10" s="174">
        <f>I10/F10*100</f>
        <v>47.834371766532</v>
      </c>
      <c r="K10" s="174">
        <f>I10/H10*100</f>
        <v>47.9998661064018</v>
      </c>
    </row>
    <row r="11" spans="1:11">
      <c r="A11" s="246" t="s">
        <v>16</v>
      </c>
      <c r="B11" s="231"/>
      <c r="C11" s="231"/>
      <c r="D11" s="231"/>
      <c r="E11" s="231"/>
      <c r="F11" s="233">
        <v>1260866.87</v>
      </c>
      <c r="G11" s="233">
        <v>1223777.21</v>
      </c>
      <c r="H11" s="233">
        <v>1256156.57</v>
      </c>
      <c r="I11" s="233">
        <v>610779.17</v>
      </c>
      <c r="J11" s="233">
        <f>I11/F11*100</f>
        <v>48.4412101334695</v>
      </c>
      <c r="K11" s="233">
        <f>I11/H11*100</f>
        <v>48.6228535985765</v>
      </c>
    </row>
    <row r="12" spans="1:11">
      <c r="A12" s="245" t="s">
        <v>17</v>
      </c>
      <c r="B12" s="232"/>
      <c r="C12" s="232"/>
      <c r="D12" s="232"/>
      <c r="E12" s="232"/>
      <c r="F12" s="233">
        <v>46166.33</v>
      </c>
      <c r="G12" s="233">
        <v>46370.23</v>
      </c>
      <c r="H12" s="233">
        <v>46370.23</v>
      </c>
      <c r="I12" s="233">
        <v>14431.95</v>
      </c>
      <c r="J12" s="233">
        <f>I12/F12*100</f>
        <v>31.2607694828677</v>
      </c>
      <c r="K12" s="233">
        <f>I12/H12*100</f>
        <v>31.1233090713589</v>
      </c>
    </row>
    <row r="13" spans="1:11">
      <c r="A13" s="247" t="s">
        <v>18</v>
      </c>
      <c r="B13" s="228"/>
      <c r="C13" s="228"/>
      <c r="D13" s="228"/>
      <c r="E13" s="228"/>
      <c r="F13" s="174">
        <f>F7-F10</f>
        <v>-39911.9300000002</v>
      </c>
      <c r="G13" s="174">
        <f t="shared" ref="G13:I13" si="2">G7-G10</f>
        <v>0</v>
      </c>
      <c r="H13" s="174">
        <f t="shared" si="2"/>
        <v>0</v>
      </c>
      <c r="I13" s="174">
        <f t="shared" si="2"/>
        <v>51706.71</v>
      </c>
      <c r="J13" s="174">
        <f>I13/F13*100</f>
        <v>-129.552016151561</v>
      </c>
      <c r="K13" s="174" t="s">
        <v>19</v>
      </c>
    </row>
    <row r="14" ht="18" spans="1:11">
      <c r="A14" s="6"/>
      <c r="B14" s="236"/>
      <c r="C14" s="236"/>
      <c r="D14" s="236"/>
      <c r="E14" s="236"/>
      <c r="F14" s="236"/>
      <c r="G14" s="236"/>
      <c r="H14" s="236"/>
      <c r="I14" s="242"/>
      <c r="J14" s="242"/>
      <c r="K14" s="242"/>
    </row>
    <row r="15" ht="18" customHeight="1" spans="1:11">
      <c r="A15" s="103" t="s">
        <v>20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ht="18" spans="1:11">
      <c r="A16" s="6"/>
      <c r="B16" s="236"/>
      <c r="C16" s="236"/>
      <c r="D16" s="236"/>
      <c r="E16" s="236"/>
      <c r="F16" s="236"/>
      <c r="G16" s="236"/>
      <c r="H16" s="236"/>
      <c r="I16" s="242"/>
      <c r="J16" s="242"/>
      <c r="K16" s="242"/>
    </row>
    <row r="17" ht="39" customHeight="1" spans="1:11">
      <c r="A17" s="219"/>
      <c r="B17" s="220"/>
      <c r="C17" s="220"/>
      <c r="D17" s="221"/>
      <c r="E17" s="222"/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</row>
    <row r="18" s="213" customFormat="1" ht="11.25" spans="1:11">
      <c r="A18" s="223">
        <v>1</v>
      </c>
      <c r="B18" s="224"/>
      <c r="C18" s="224"/>
      <c r="D18" s="224"/>
      <c r="E18" s="225"/>
      <c r="F18" s="226">
        <v>2</v>
      </c>
      <c r="G18" s="226">
        <v>3</v>
      </c>
      <c r="H18" s="226">
        <v>4</v>
      </c>
      <c r="I18" s="226">
        <v>5</v>
      </c>
      <c r="J18" s="226" t="s">
        <v>10</v>
      </c>
      <c r="K18" s="226" t="s">
        <v>11</v>
      </c>
    </row>
    <row r="19" ht="27.75" customHeight="1" spans="1:11">
      <c r="A19" s="237" t="s">
        <v>21</v>
      </c>
      <c r="B19" s="237"/>
      <c r="C19" s="237"/>
      <c r="D19" s="237"/>
      <c r="E19" s="237"/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43">
        <v>0</v>
      </c>
    </row>
    <row r="20" ht="25.5" customHeight="1" spans="1:11">
      <c r="A20" s="237" t="s">
        <v>22</v>
      </c>
      <c r="B20" s="237"/>
      <c r="C20" s="237"/>
      <c r="D20" s="237"/>
      <c r="E20" s="237"/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43">
        <v>0</v>
      </c>
    </row>
    <row r="21" customHeight="1" spans="1:14">
      <c r="A21" s="248" t="s">
        <v>23</v>
      </c>
      <c r="B21" s="238"/>
      <c r="C21" s="238"/>
      <c r="D21" s="238"/>
      <c r="E21" s="238"/>
      <c r="F21" s="174">
        <f>+F19-F20</f>
        <v>0</v>
      </c>
      <c r="G21" s="174">
        <f t="shared" ref="G21:I21" si="3">+G19-G20</f>
        <v>0</v>
      </c>
      <c r="H21" s="174">
        <f t="shared" si="3"/>
        <v>0</v>
      </c>
      <c r="I21" s="174">
        <f t="shared" si="3"/>
        <v>0</v>
      </c>
      <c r="J21" s="174">
        <v>0</v>
      </c>
      <c r="K21" s="244">
        <v>0</v>
      </c>
      <c r="N21" s="63"/>
    </row>
    <row r="22" customHeight="1" spans="1:11">
      <c r="A22" s="239" t="s">
        <v>24</v>
      </c>
      <c r="B22" s="239"/>
      <c r="C22" s="239"/>
      <c r="D22" s="239"/>
      <c r="E22" s="239"/>
      <c r="F22" s="174">
        <v>21948.19</v>
      </c>
      <c r="G22" s="174">
        <v>0</v>
      </c>
      <c r="H22" s="174">
        <v>21948.19</v>
      </c>
      <c r="I22" s="174">
        <v>-17963.74</v>
      </c>
      <c r="J22" s="174">
        <f>I22/F22*100</f>
        <v>-81.8461112283063</v>
      </c>
      <c r="K22" s="244">
        <v>0</v>
      </c>
    </row>
    <row r="23" spans="1:11">
      <c r="A23" s="239" t="s">
        <v>25</v>
      </c>
      <c r="B23" s="239"/>
      <c r="C23" s="239"/>
      <c r="D23" s="239"/>
      <c r="E23" s="239"/>
      <c r="F23" s="174">
        <f>F13+F22</f>
        <v>-17963.7400000002</v>
      </c>
      <c r="G23" s="174">
        <f t="shared" ref="G23" si="4">G13+G22</f>
        <v>0</v>
      </c>
      <c r="H23" s="174">
        <v>-17963.74</v>
      </c>
      <c r="I23" s="174">
        <f>I13+I22</f>
        <v>33742.97</v>
      </c>
      <c r="J23" s="174">
        <f>I23/F23*100</f>
        <v>-187.839336352005</v>
      </c>
      <c r="K23" s="244">
        <v>0</v>
      </c>
    </row>
    <row r="24" ht="18" spans="1:11">
      <c r="A24" s="6"/>
      <c r="B24" s="236"/>
      <c r="C24" s="236"/>
      <c r="D24" s="236"/>
      <c r="E24" s="236"/>
      <c r="F24" s="236"/>
      <c r="G24" s="236"/>
      <c r="H24" s="236"/>
      <c r="I24" s="242"/>
      <c r="J24" s="242"/>
      <c r="K24" s="242"/>
    </row>
  </sheetData>
  <mergeCells count="17">
    <mergeCell ref="A1:K1"/>
    <mergeCell ref="A2:K2"/>
    <mergeCell ref="A3:K3"/>
    <mergeCell ref="A6:E6"/>
    <mergeCell ref="A7:E7"/>
    <mergeCell ref="A8:E8"/>
    <mergeCell ref="A9:E9"/>
    <mergeCell ref="A11:E11"/>
    <mergeCell ref="A12:E12"/>
    <mergeCell ref="A13:E13"/>
    <mergeCell ref="A15:K15"/>
    <mergeCell ref="A18:E18"/>
    <mergeCell ref="A19:E19"/>
    <mergeCell ref="A20:E20"/>
    <mergeCell ref="A21:E21"/>
    <mergeCell ref="A22:E22"/>
    <mergeCell ref="A23:E2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31"/>
  <sheetViews>
    <sheetView topLeftCell="A97" workbookViewId="0">
      <selection activeCell="N109" sqref="N109"/>
    </sheetView>
  </sheetViews>
  <sheetFormatPr defaultColWidth="9" defaultRowHeight="15"/>
  <cols>
    <col min="2" max="2" width="5.14285714285714" customWidth="1"/>
    <col min="3" max="3" width="3" customWidth="1"/>
    <col min="4" max="4" width="4.57142857142857" customWidth="1"/>
    <col min="5" max="5" width="5.57142857142857" customWidth="1"/>
    <col min="6" max="6" width="60.1428571428571" customWidth="1"/>
    <col min="7" max="7" width="14.7142857142857" customWidth="1"/>
    <col min="8" max="8" width="12.2857142857143" customWidth="1"/>
    <col min="9" max="9" width="14.7142857142857" customWidth="1"/>
    <col min="10" max="10" width="13.2857142857143" customWidth="1"/>
    <col min="11" max="11" width="10.1428571428571" style="155" customWidth="1"/>
    <col min="12" max="12" width="14" customWidth="1"/>
  </cols>
  <sheetData>
    <row r="1" ht="24" customHeight="1" spans="2:12"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15.75" customHeight="1" spans="2:12">
      <c r="B2" s="4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2:1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14.25" customHeight="1" spans="2:12">
      <c r="B4" s="156" t="s">
        <v>3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ht="44.25" customHeight="1" spans="2:12">
      <c r="B5" s="9" t="s">
        <v>28</v>
      </c>
      <c r="C5" s="157"/>
      <c r="D5" s="157"/>
      <c r="E5" s="157"/>
      <c r="F5" s="12"/>
      <c r="G5" s="13" t="s">
        <v>4</v>
      </c>
      <c r="H5" s="13" t="s">
        <v>5</v>
      </c>
      <c r="I5" s="13" t="s">
        <v>6</v>
      </c>
      <c r="J5" s="13" t="s">
        <v>29</v>
      </c>
      <c r="K5" s="13" t="s">
        <v>8</v>
      </c>
      <c r="L5" s="13" t="s">
        <v>9</v>
      </c>
    </row>
    <row r="6" ht="15.75" customHeight="1" spans="2:12">
      <c r="B6" s="14">
        <v>1</v>
      </c>
      <c r="C6" s="15"/>
      <c r="D6" s="15"/>
      <c r="E6" s="15"/>
      <c r="F6" s="16"/>
      <c r="G6" s="17">
        <v>2</v>
      </c>
      <c r="H6" s="17">
        <v>3</v>
      </c>
      <c r="I6" s="17">
        <v>4</v>
      </c>
      <c r="J6" s="17">
        <v>5</v>
      </c>
      <c r="K6" s="181" t="s">
        <v>10</v>
      </c>
      <c r="L6" s="17" t="s">
        <v>11</v>
      </c>
    </row>
    <row r="7" ht="15.75" customHeight="1" spans="2:12">
      <c r="B7" s="89"/>
      <c r="C7" s="89"/>
      <c r="D7" s="89"/>
      <c r="E7" s="89"/>
      <c r="F7" s="89" t="s">
        <v>30</v>
      </c>
      <c r="G7" s="140">
        <f t="shared" ref="G7:J7" si="0">+G8</f>
        <v>1267121.27</v>
      </c>
      <c r="H7" s="140">
        <f t="shared" si="0"/>
        <v>1270147.44</v>
      </c>
      <c r="I7" s="140">
        <f t="shared" si="0"/>
        <v>1270147.44</v>
      </c>
      <c r="J7" s="140">
        <f t="shared" si="0"/>
        <v>676917.83</v>
      </c>
      <c r="K7" s="182">
        <f>J7/G7*100</f>
        <v>53.4217084052263</v>
      </c>
      <c r="L7" s="183">
        <f>J7/I7*100</f>
        <v>53.2944293459348</v>
      </c>
    </row>
    <row r="8" spans="2:12">
      <c r="B8" s="158">
        <v>6</v>
      </c>
      <c r="C8" s="158"/>
      <c r="D8" s="158"/>
      <c r="E8" s="158"/>
      <c r="F8" s="158" t="s">
        <v>31</v>
      </c>
      <c r="G8" s="159">
        <f>+G9+G14+G18+G21+G27</f>
        <v>1267121.27</v>
      </c>
      <c r="H8" s="159">
        <f>+H9+H14+H18+H21+H27</f>
        <v>1270147.44</v>
      </c>
      <c r="I8" s="159">
        <f>+I9+I14+I18+I21+I27</f>
        <v>1270147.44</v>
      </c>
      <c r="J8" s="159">
        <f>+J9+J14+J18+J21+J27</f>
        <v>676917.83</v>
      </c>
      <c r="K8" s="184">
        <f t="shared" ref="K8:K30" si="1">J8/G8*100</f>
        <v>53.4217084052263</v>
      </c>
      <c r="L8" s="185">
        <f t="shared" ref="L8:L27" si="2">J8/I8*100</f>
        <v>53.2944293459348</v>
      </c>
    </row>
    <row r="9" s="2" customFormat="1" spans="2:12">
      <c r="B9" s="160"/>
      <c r="C9" s="160">
        <v>63</v>
      </c>
      <c r="D9" s="160"/>
      <c r="E9" s="160"/>
      <c r="F9" s="160" t="s">
        <v>32</v>
      </c>
      <c r="G9" s="161">
        <f>+G10+G12</f>
        <v>0</v>
      </c>
      <c r="H9" s="161">
        <f t="shared" ref="H9:I9" si="3">+H10+H12</f>
        <v>0</v>
      </c>
      <c r="I9" s="161">
        <f t="shared" si="3"/>
        <v>0</v>
      </c>
      <c r="J9" s="161">
        <f>+J10</f>
        <v>0</v>
      </c>
      <c r="K9" s="186" t="e">
        <f t="shared" si="1"/>
        <v>#DIV/0!</v>
      </c>
      <c r="L9" s="187" t="e">
        <f t="shared" si="2"/>
        <v>#DIV/0!</v>
      </c>
    </row>
    <row r="10" s="3" customFormat="1" ht="25.5" spans="2:12">
      <c r="B10" s="162"/>
      <c r="C10" s="162"/>
      <c r="D10" s="162">
        <v>636</v>
      </c>
      <c r="E10" s="162"/>
      <c r="F10" s="249" t="s">
        <v>33</v>
      </c>
      <c r="G10" s="164">
        <f>SUM(G11:G11)</f>
        <v>0</v>
      </c>
      <c r="H10" s="164">
        <f t="shared" ref="H10:J10" si="4">SUM(H11:H11)</f>
        <v>0</v>
      </c>
      <c r="I10" s="164">
        <f t="shared" si="4"/>
        <v>0</v>
      </c>
      <c r="J10" s="164">
        <f t="shared" si="4"/>
        <v>0</v>
      </c>
      <c r="K10" s="188" t="e">
        <f t="shared" si="1"/>
        <v>#DIV/0!</v>
      </c>
      <c r="L10" s="189"/>
    </row>
    <row r="11" ht="25.5" spans="2:12">
      <c r="B11" s="37"/>
      <c r="C11" s="37"/>
      <c r="D11" s="37"/>
      <c r="E11" s="37">
        <v>6361</v>
      </c>
      <c r="F11" s="250" t="s">
        <v>34</v>
      </c>
      <c r="G11" s="38">
        <v>0</v>
      </c>
      <c r="H11" s="38">
        <v>0</v>
      </c>
      <c r="I11" s="38">
        <v>0</v>
      </c>
      <c r="J11" s="190"/>
      <c r="K11" s="191" t="e">
        <f t="shared" si="1"/>
        <v>#DIV/0!</v>
      </c>
      <c r="L11" s="192"/>
    </row>
    <row r="12" spans="2:12">
      <c r="B12" s="162"/>
      <c r="C12" s="162"/>
      <c r="D12" s="162">
        <v>639</v>
      </c>
      <c r="E12" s="162"/>
      <c r="F12" s="249" t="s">
        <v>35</v>
      </c>
      <c r="G12" s="165">
        <f>G13</f>
        <v>0</v>
      </c>
      <c r="H12" s="165">
        <f t="shared" ref="H12:J12" si="5">H13</f>
        <v>0</v>
      </c>
      <c r="I12" s="165">
        <f t="shared" si="5"/>
        <v>0</v>
      </c>
      <c r="J12" s="165">
        <f t="shared" si="5"/>
        <v>0</v>
      </c>
      <c r="K12" s="193" t="e">
        <f t="shared" si="1"/>
        <v>#DIV/0!</v>
      </c>
      <c r="L12" s="194"/>
    </row>
    <row r="13" spans="2:12">
      <c r="B13" s="93"/>
      <c r="C13" s="93"/>
      <c r="D13" s="93"/>
      <c r="E13" s="93">
        <v>6391</v>
      </c>
      <c r="F13" s="250" t="s">
        <v>36</v>
      </c>
      <c r="G13" s="38">
        <v>0</v>
      </c>
      <c r="H13" s="38">
        <v>0</v>
      </c>
      <c r="I13" s="38">
        <v>0</v>
      </c>
      <c r="J13" s="190">
        <v>0</v>
      </c>
      <c r="K13" s="191" t="e">
        <f t="shared" si="1"/>
        <v>#DIV/0!</v>
      </c>
      <c r="L13" s="192"/>
    </row>
    <row r="14" s="2" customFormat="1" spans="2:12">
      <c r="B14" s="160"/>
      <c r="C14" s="160">
        <v>64</v>
      </c>
      <c r="D14" s="160"/>
      <c r="E14" s="160"/>
      <c r="F14" s="160" t="s">
        <v>37</v>
      </c>
      <c r="G14" s="161">
        <f t="shared" ref="G14:J14" si="6">+G15</f>
        <v>0</v>
      </c>
      <c r="H14" s="161">
        <f t="shared" si="6"/>
        <v>0</v>
      </c>
      <c r="I14" s="161">
        <f t="shared" si="6"/>
        <v>0</v>
      </c>
      <c r="J14" s="161">
        <f t="shared" si="6"/>
        <v>0</v>
      </c>
      <c r="K14" s="186" t="e">
        <f t="shared" si="1"/>
        <v>#DIV/0!</v>
      </c>
      <c r="L14" s="187" t="e">
        <f t="shared" si="2"/>
        <v>#DIV/0!</v>
      </c>
    </row>
    <row r="15" s="3" customFormat="1" spans="2:12">
      <c r="B15" s="162"/>
      <c r="C15" s="162"/>
      <c r="D15" s="162">
        <v>641</v>
      </c>
      <c r="E15" s="162"/>
      <c r="F15" s="249" t="s">
        <v>38</v>
      </c>
      <c r="G15" s="164">
        <f>G16+G17</f>
        <v>0</v>
      </c>
      <c r="H15" s="164">
        <f t="shared" ref="H15:I15" si="7">H16+H17</f>
        <v>0</v>
      </c>
      <c r="I15" s="164">
        <f t="shared" si="7"/>
        <v>0</v>
      </c>
      <c r="J15" s="164"/>
      <c r="K15" s="188" t="e">
        <f t="shared" si="1"/>
        <v>#DIV/0!</v>
      </c>
      <c r="L15" s="189"/>
    </row>
    <row r="16" ht="25.5" spans="2:12">
      <c r="B16" s="37"/>
      <c r="C16" s="37"/>
      <c r="D16" s="37"/>
      <c r="E16" s="37">
        <v>6413</v>
      </c>
      <c r="F16" s="250" t="s">
        <v>39</v>
      </c>
      <c r="G16" s="38">
        <v>0</v>
      </c>
      <c r="H16" s="38">
        <v>0</v>
      </c>
      <c r="I16" s="38">
        <v>0</v>
      </c>
      <c r="J16" s="190"/>
      <c r="K16" s="191" t="e">
        <f t="shared" si="1"/>
        <v>#DIV/0!</v>
      </c>
      <c r="L16" s="192"/>
    </row>
    <row r="17" spans="2:12">
      <c r="B17" s="37"/>
      <c r="C17" s="37"/>
      <c r="D17" s="37"/>
      <c r="E17" s="37">
        <v>6416</v>
      </c>
      <c r="F17" s="250" t="s">
        <v>40</v>
      </c>
      <c r="G17" s="38">
        <v>0</v>
      </c>
      <c r="H17" s="38">
        <v>0</v>
      </c>
      <c r="I17" s="38"/>
      <c r="J17" s="190"/>
      <c r="K17" s="191"/>
      <c r="L17" s="192"/>
    </row>
    <row r="18" s="2" customFormat="1" ht="25.5" spans="2:12">
      <c r="B18" s="160"/>
      <c r="C18" s="160">
        <v>65</v>
      </c>
      <c r="D18" s="160"/>
      <c r="E18" s="160"/>
      <c r="F18" s="160" t="s">
        <v>41</v>
      </c>
      <c r="G18" s="161">
        <f t="shared" ref="G18:J18" si="8">+G19</f>
        <v>487229.06</v>
      </c>
      <c r="H18" s="161">
        <f t="shared" si="8"/>
        <v>551605</v>
      </c>
      <c r="I18" s="161">
        <f t="shared" si="8"/>
        <v>551605</v>
      </c>
      <c r="J18" s="161">
        <f t="shared" si="8"/>
        <v>297562.91</v>
      </c>
      <c r="K18" s="186">
        <f t="shared" si="1"/>
        <v>61.072488163986</v>
      </c>
      <c r="L18" s="187">
        <f t="shared" si="2"/>
        <v>53.9449261699948</v>
      </c>
    </row>
    <row r="19" s="3" customFormat="1" spans="2:12">
      <c r="B19" s="162"/>
      <c r="C19" s="162"/>
      <c r="D19" s="162">
        <v>652</v>
      </c>
      <c r="E19" s="162"/>
      <c r="F19" s="249" t="s">
        <v>42</v>
      </c>
      <c r="G19" s="164">
        <f>G20</f>
        <v>487229.06</v>
      </c>
      <c r="H19" s="164">
        <f>H20</f>
        <v>551605</v>
      </c>
      <c r="I19" s="164">
        <f>I20</f>
        <v>551605</v>
      </c>
      <c r="J19" s="164">
        <f>SUM(J20)</f>
        <v>297562.91</v>
      </c>
      <c r="K19" s="188">
        <f t="shared" si="1"/>
        <v>61.072488163986</v>
      </c>
      <c r="L19" s="189"/>
    </row>
    <row r="20" spans="2:12">
      <c r="B20" s="37"/>
      <c r="C20" s="37"/>
      <c r="D20" s="37"/>
      <c r="E20" s="37">
        <v>6526</v>
      </c>
      <c r="F20" s="250" t="s">
        <v>43</v>
      </c>
      <c r="G20" s="38">
        <v>487229.06</v>
      </c>
      <c r="H20" s="38">
        <v>551605</v>
      </c>
      <c r="I20" s="38">
        <v>551605</v>
      </c>
      <c r="J20" s="190">
        <v>297562.91</v>
      </c>
      <c r="K20" s="191">
        <f t="shared" si="1"/>
        <v>61.072488163986</v>
      </c>
      <c r="L20" s="192"/>
    </row>
    <row r="21" s="2" customFormat="1" ht="25.5" spans="2:12">
      <c r="B21" s="166"/>
      <c r="C21" s="166">
        <v>66</v>
      </c>
      <c r="D21" s="167"/>
      <c r="E21" s="167"/>
      <c r="F21" s="160" t="s">
        <v>44</v>
      </c>
      <c r="G21" s="161">
        <f>+G24+G22</f>
        <v>270.72</v>
      </c>
      <c r="H21" s="161">
        <f t="shared" ref="H21:J21" si="9">+H24+H22</f>
        <v>278.75</v>
      </c>
      <c r="I21" s="161">
        <f t="shared" si="9"/>
        <v>278.75</v>
      </c>
      <c r="J21" s="161">
        <f t="shared" si="9"/>
        <v>135.92</v>
      </c>
      <c r="K21" s="186">
        <f t="shared" si="1"/>
        <v>50.2068557919622</v>
      </c>
      <c r="L21" s="187">
        <f t="shared" si="2"/>
        <v>48.7605381165919</v>
      </c>
    </row>
    <row r="22" s="2" customFormat="1" ht="25.5" customHeight="1" spans="2:12">
      <c r="B22" s="162"/>
      <c r="C22" s="162"/>
      <c r="D22" s="162">
        <v>661</v>
      </c>
      <c r="E22" s="162"/>
      <c r="F22" s="163" t="s">
        <v>45</v>
      </c>
      <c r="G22" s="164">
        <f>G23</f>
        <v>270.72</v>
      </c>
      <c r="H22" s="164">
        <f t="shared" ref="H22:J22" si="10">H23</f>
        <v>278.75</v>
      </c>
      <c r="I22" s="164">
        <f t="shared" si="10"/>
        <v>278.75</v>
      </c>
      <c r="J22" s="164">
        <f t="shared" si="10"/>
        <v>135.92</v>
      </c>
      <c r="K22" s="188">
        <f t="shared" si="1"/>
        <v>50.2068557919622</v>
      </c>
      <c r="L22" s="189"/>
    </row>
    <row r="23" s="2" customFormat="1" ht="25.5" customHeight="1" spans="2:12">
      <c r="B23" s="37"/>
      <c r="C23" s="37"/>
      <c r="D23" s="37"/>
      <c r="E23" s="37">
        <v>6615</v>
      </c>
      <c r="F23" s="91" t="s">
        <v>46</v>
      </c>
      <c r="G23" s="168">
        <v>270.72</v>
      </c>
      <c r="H23" s="168">
        <v>278.75</v>
      </c>
      <c r="I23" s="168">
        <v>278.75</v>
      </c>
      <c r="J23" s="168">
        <v>135.92</v>
      </c>
      <c r="K23" s="195">
        <f t="shared" si="1"/>
        <v>50.2068557919622</v>
      </c>
      <c r="L23" s="196"/>
    </row>
    <row r="24" s="3" customFormat="1" ht="25.5" spans="2:12">
      <c r="B24" s="162"/>
      <c r="C24" s="162"/>
      <c r="D24" s="162">
        <v>663</v>
      </c>
      <c r="E24" s="162"/>
      <c r="F24" s="163" t="s">
        <v>47</v>
      </c>
      <c r="G24" s="164">
        <f>SUM(G25:G26)</f>
        <v>0</v>
      </c>
      <c r="H24" s="164">
        <f t="shared" ref="H24:I24" si="11">SUM(H25:H26)</f>
        <v>0</v>
      </c>
      <c r="I24" s="164">
        <f t="shared" si="11"/>
        <v>0</v>
      </c>
      <c r="J24" s="164">
        <f t="shared" ref="J24" si="12">SUM(J25:J26)</f>
        <v>0</v>
      </c>
      <c r="K24" s="188" t="e">
        <f t="shared" si="1"/>
        <v>#DIV/0!</v>
      </c>
      <c r="L24" s="189"/>
    </row>
    <row r="25" spans="2:12">
      <c r="B25" s="37"/>
      <c r="C25" s="94"/>
      <c r="D25" s="37"/>
      <c r="E25" s="37">
        <v>6631</v>
      </c>
      <c r="F25" s="91" t="s">
        <v>48</v>
      </c>
      <c r="G25" s="38">
        <v>0</v>
      </c>
      <c r="H25" s="38"/>
      <c r="I25" s="38"/>
      <c r="J25" s="190"/>
      <c r="K25" s="191" t="e">
        <f t="shared" si="1"/>
        <v>#DIV/0!</v>
      </c>
      <c r="L25" s="192"/>
    </row>
    <row r="26" spans="2:12">
      <c r="B26" s="37"/>
      <c r="C26" s="94"/>
      <c r="D26" s="37"/>
      <c r="E26" s="37">
        <v>6632</v>
      </c>
      <c r="F26" s="91" t="s">
        <v>49</v>
      </c>
      <c r="G26" s="38">
        <v>0</v>
      </c>
      <c r="H26" s="38">
        <v>0</v>
      </c>
      <c r="I26" s="38">
        <v>0</v>
      </c>
      <c r="J26" s="190">
        <v>0</v>
      </c>
      <c r="K26" s="191" t="e">
        <f t="shared" si="1"/>
        <v>#DIV/0!</v>
      </c>
      <c r="L26" s="192"/>
    </row>
    <row r="27" s="2" customFormat="1" ht="25.5" spans="2:12">
      <c r="B27" s="166"/>
      <c r="C27" s="166">
        <v>67</v>
      </c>
      <c r="D27" s="167"/>
      <c r="E27" s="167"/>
      <c r="F27" s="160" t="s">
        <v>50</v>
      </c>
      <c r="G27" s="161">
        <f t="shared" ref="G27:J27" si="13">G28</f>
        <v>779621.49</v>
      </c>
      <c r="H27" s="161">
        <f t="shared" si="13"/>
        <v>718263.69</v>
      </c>
      <c r="I27" s="161">
        <f t="shared" si="13"/>
        <v>718263.69</v>
      </c>
      <c r="J27" s="161">
        <f t="shared" si="13"/>
        <v>379219</v>
      </c>
      <c r="K27" s="186">
        <f t="shared" si="1"/>
        <v>48.641424699568</v>
      </c>
      <c r="L27" s="187">
        <f t="shared" si="2"/>
        <v>52.7966268209938</v>
      </c>
    </row>
    <row r="28" s="3" customFormat="1" ht="25.5" spans="2:12">
      <c r="B28" s="162"/>
      <c r="C28" s="162"/>
      <c r="D28" s="162">
        <v>671</v>
      </c>
      <c r="E28" s="162"/>
      <c r="F28" s="163" t="s">
        <v>51</v>
      </c>
      <c r="G28" s="164">
        <f>G29+G30</f>
        <v>779621.49</v>
      </c>
      <c r="H28" s="164">
        <f t="shared" ref="H28:J28" si="14">H29+H30</f>
        <v>718263.69</v>
      </c>
      <c r="I28" s="164">
        <f t="shared" si="14"/>
        <v>718263.69</v>
      </c>
      <c r="J28" s="164">
        <f t="shared" si="14"/>
        <v>379219</v>
      </c>
      <c r="K28" s="188">
        <f t="shared" si="1"/>
        <v>48.641424699568</v>
      </c>
      <c r="L28" s="189"/>
    </row>
    <row r="29" spans="2:12">
      <c r="B29" s="37"/>
      <c r="C29" s="94"/>
      <c r="D29" s="37"/>
      <c r="E29" s="37">
        <v>6711</v>
      </c>
      <c r="F29" s="91" t="s">
        <v>52</v>
      </c>
      <c r="G29" s="38">
        <v>733455.16</v>
      </c>
      <c r="H29" s="38">
        <v>671893.46</v>
      </c>
      <c r="I29" s="38">
        <v>671893.46</v>
      </c>
      <c r="J29" s="190">
        <v>368773.35</v>
      </c>
      <c r="K29" s="191">
        <f t="shared" si="1"/>
        <v>50.2789222997627</v>
      </c>
      <c r="L29" s="192"/>
    </row>
    <row r="30" spans="2:12">
      <c r="B30" s="37"/>
      <c r="C30" s="37"/>
      <c r="D30" s="37"/>
      <c r="E30" s="37">
        <v>6712</v>
      </c>
      <c r="F30" s="91" t="s">
        <v>53</v>
      </c>
      <c r="G30" s="38">
        <v>46166.33</v>
      </c>
      <c r="H30" s="38">
        <v>46370.23</v>
      </c>
      <c r="I30" s="38">
        <v>46370.23</v>
      </c>
      <c r="J30" s="190">
        <v>10445.65</v>
      </c>
      <c r="K30" s="191">
        <f t="shared" si="1"/>
        <v>22.6261216778548</v>
      </c>
      <c r="L30" s="192"/>
    </row>
    <row r="31" spans="2:12">
      <c r="B31" s="169"/>
      <c r="C31" s="169"/>
      <c r="D31" s="169"/>
      <c r="E31" s="169"/>
      <c r="F31" s="170"/>
      <c r="G31" s="171"/>
      <c r="H31" s="171"/>
      <c r="I31" s="171"/>
      <c r="J31" s="197"/>
      <c r="K31" s="198"/>
      <c r="L31" s="199"/>
    </row>
    <row r="32" ht="45" customHeight="1" spans="2:12">
      <c r="B32" s="9" t="s">
        <v>28</v>
      </c>
      <c r="C32" s="157"/>
      <c r="D32" s="157"/>
      <c r="E32" s="157"/>
      <c r="F32" s="12"/>
      <c r="G32" s="13" t="s">
        <v>54</v>
      </c>
      <c r="H32" s="13" t="s">
        <v>55</v>
      </c>
      <c r="I32" s="13" t="s">
        <v>56</v>
      </c>
      <c r="J32" s="13" t="s">
        <v>57</v>
      </c>
      <c r="K32" s="13" t="s">
        <v>58</v>
      </c>
      <c r="L32" s="13" t="s">
        <v>59</v>
      </c>
    </row>
    <row r="33" spans="2:12">
      <c r="B33" s="14">
        <v>1</v>
      </c>
      <c r="C33" s="15"/>
      <c r="D33" s="15"/>
      <c r="E33" s="15"/>
      <c r="F33" s="16"/>
      <c r="G33" s="17">
        <v>2</v>
      </c>
      <c r="H33" s="17">
        <v>3</v>
      </c>
      <c r="I33" s="17">
        <v>4</v>
      </c>
      <c r="J33" s="17">
        <v>5</v>
      </c>
      <c r="K33" s="181" t="s">
        <v>10</v>
      </c>
      <c r="L33" s="17" t="s">
        <v>11</v>
      </c>
    </row>
    <row r="34" spans="2:12">
      <c r="B34" s="94"/>
      <c r="C34" s="94">
        <v>92</v>
      </c>
      <c r="D34" s="172"/>
      <c r="E34" s="172"/>
      <c r="F34" s="89" t="s">
        <v>60</v>
      </c>
      <c r="G34" s="140">
        <f>G36</f>
        <v>21948.19</v>
      </c>
      <c r="H34" s="140">
        <v>0</v>
      </c>
      <c r="I34" s="140">
        <v>32379.36</v>
      </c>
      <c r="J34" s="140"/>
      <c r="K34" s="182">
        <f t="shared" ref="K34:K37" si="15">J34/G34*100</f>
        <v>0</v>
      </c>
      <c r="L34" s="183">
        <f>J34/I34*100</f>
        <v>0</v>
      </c>
    </row>
    <row r="35" spans="2:12">
      <c r="B35" s="93"/>
      <c r="C35" s="172"/>
      <c r="D35" s="93">
        <v>922</v>
      </c>
      <c r="E35" s="93"/>
      <c r="F35" s="92" t="s">
        <v>61</v>
      </c>
      <c r="G35" s="132"/>
      <c r="H35" s="132"/>
      <c r="I35" s="132"/>
      <c r="J35" s="132"/>
      <c r="K35" s="195" t="e">
        <f t="shared" si="15"/>
        <v>#DIV/0!</v>
      </c>
      <c r="L35" s="200"/>
    </row>
    <row r="36" spans="2:12">
      <c r="B36" s="37"/>
      <c r="C36" s="94"/>
      <c r="D36" s="37"/>
      <c r="E36" s="37">
        <v>9221</v>
      </c>
      <c r="F36" s="91" t="s">
        <v>62</v>
      </c>
      <c r="G36" s="38">
        <v>21948.19</v>
      </c>
      <c r="H36" s="38"/>
      <c r="I36" s="38"/>
      <c r="J36" s="190"/>
      <c r="K36" s="191">
        <f t="shared" si="15"/>
        <v>0</v>
      </c>
      <c r="L36" s="192"/>
    </row>
    <row r="37" spans="2:12">
      <c r="B37" s="251" t="s">
        <v>63</v>
      </c>
      <c r="C37" s="145"/>
      <c r="D37" s="145"/>
      <c r="E37" s="145"/>
      <c r="F37" s="173"/>
      <c r="G37" s="174">
        <f>+G34+G7</f>
        <v>1289069.46</v>
      </c>
      <c r="H37" s="174">
        <f>+H34+H7</f>
        <v>1270147.44</v>
      </c>
      <c r="I37" s="174">
        <f>+I34+I7</f>
        <v>1302526.8</v>
      </c>
      <c r="J37" s="174">
        <f>+J34+J7</f>
        <v>676917.83</v>
      </c>
      <c r="K37" s="201">
        <f t="shared" si="15"/>
        <v>52.5121299514768</v>
      </c>
      <c r="L37" s="202">
        <f t="shared" ref="L37" si="16">J37/I37*100</f>
        <v>51.9695894165095</v>
      </c>
    </row>
    <row r="38" ht="23.25" customHeight="1" spans="2:12">
      <c r="B38" s="169"/>
      <c r="C38" s="169"/>
      <c r="D38" s="169"/>
      <c r="E38" s="169"/>
      <c r="F38" s="170"/>
      <c r="G38" s="171"/>
      <c r="H38" s="171"/>
      <c r="I38" s="171"/>
      <c r="J38" s="197"/>
      <c r="K38" s="198"/>
      <c r="L38" s="199"/>
    </row>
    <row r="39" ht="41.25" customHeight="1" spans="2:12">
      <c r="B39" s="9" t="s">
        <v>28</v>
      </c>
      <c r="C39" s="157"/>
      <c r="D39" s="157"/>
      <c r="E39" s="157"/>
      <c r="F39" s="12"/>
      <c r="G39" s="13" t="s">
        <v>4</v>
      </c>
      <c r="H39" s="13" t="s">
        <v>5</v>
      </c>
      <c r="I39" s="13" t="s">
        <v>6</v>
      </c>
      <c r="J39" s="13" t="s">
        <v>29</v>
      </c>
      <c r="K39" s="13" t="s">
        <v>8</v>
      </c>
      <c r="L39" s="13" t="s">
        <v>59</v>
      </c>
    </row>
    <row r="40" spans="2:12">
      <c r="B40" s="14">
        <v>1</v>
      </c>
      <c r="C40" s="15"/>
      <c r="D40" s="15"/>
      <c r="E40" s="15"/>
      <c r="F40" s="16"/>
      <c r="G40" s="17">
        <v>2</v>
      </c>
      <c r="H40" s="17">
        <v>3</v>
      </c>
      <c r="I40" s="17">
        <v>4</v>
      </c>
      <c r="J40" s="17">
        <v>5</v>
      </c>
      <c r="K40" s="181" t="s">
        <v>10</v>
      </c>
      <c r="L40" s="17" t="s">
        <v>11</v>
      </c>
    </row>
    <row r="41" spans="2:12">
      <c r="B41" s="89"/>
      <c r="C41" s="89"/>
      <c r="D41" s="89"/>
      <c r="E41" s="89"/>
      <c r="F41" s="89" t="s">
        <v>64</v>
      </c>
      <c r="G41" s="114">
        <f>+G42+G94</f>
        <v>1307033.2</v>
      </c>
      <c r="H41" s="114">
        <f t="shared" ref="H41:J41" si="17">+H42+H94</f>
        <v>1270147.44</v>
      </c>
      <c r="I41" s="114">
        <f t="shared" si="17"/>
        <v>1270147.44</v>
      </c>
      <c r="J41" s="114">
        <f t="shared" si="17"/>
        <v>625211.12</v>
      </c>
      <c r="K41" s="182">
        <f>J41/G41*100</f>
        <v>47.834371766532</v>
      </c>
      <c r="L41" s="182">
        <f>J41/I41*100</f>
        <v>49.2235074693376</v>
      </c>
    </row>
    <row r="42" s="2" customFormat="1" spans="2:12">
      <c r="B42" s="158">
        <v>3</v>
      </c>
      <c r="C42" s="158"/>
      <c r="D42" s="158"/>
      <c r="E42" s="158"/>
      <c r="F42" s="158" t="s">
        <v>65</v>
      </c>
      <c r="G42" s="175">
        <f>+G43+G53+G85+G91</f>
        <v>1260866.87</v>
      </c>
      <c r="H42" s="175">
        <f>H43+H53+H85+H91</f>
        <v>1223777.21</v>
      </c>
      <c r="I42" s="175">
        <f t="shared" ref="I42:J42" si="18">+I43+I53+I85+I91</f>
        <v>1223777.21</v>
      </c>
      <c r="J42" s="175">
        <f t="shared" si="18"/>
        <v>610779.17</v>
      </c>
      <c r="K42" s="184">
        <f t="shared" ref="K42:K94" si="19">J42/G42*100</f>
        <v>48.4412101334695</v>
      </c>
      <c r="L42" s="184">
        <f t="shared" ref="L42:L43" si="20">J42/I42*100</f>
        <v>49.9093433844874</v>
      </c>
    </row>
    <row r="43" s="2" customFormat="1" spans="2:12">
      <c r="B43" s="176"/>
      <c r="C43" s="176">
        <v>31</v>
      </c>
      <c r="D43" s="176"/>
      <c r="E43" s="176"/>
      <c r="F43" s="176" t="s">
        <v>66</v>
      </c>
      <c r="G43" s="177">
        <f>+G44+G48+G50</f>
        <v>950935.51</v>
      </c>
      <c r="H43" s="177">
        <f t="shared" ref="H43:J43" si="21">+H44+H48+H50</f>
        <v>863409.92</v>
      </c>
      <c r="I43" s="177">
        <f>I44+I48+I50</f>
        <v>863409.92</v>
      </c>
      <c r="J43" s="177">
        <f t="shared" si="21"/>
        <v>474017.7</v>
      </c>
      <c r="K43" s="203">
        <f t="shared" si="19"/>
        <v>49.8475127929548</v>
      </c>
      <c r="L43" s="203">
        <f t="shared" si="20"/>
        <v>54.9006548361177</v>
      </c>
    </row>
    <row r="44" s="3" customFormat="1" spans="2:12">
      <c r="B44" s="162"/>
      <c r="C44" s="162"/>
      <c r="D44" s="162">
        <v>311</v>
      </c>
      <c r="E44" s="162"/>
      <c r="F44" s="252" t="s">
        <v>67</v>
      </c>
      <c r="G44" s="165">
        <f>SUM(G45:G47)</f>
        <v>785398.72</v>
      </c>
      <c r="H44" s="165">
        <f>H45+H46+H47</f>
        <v>700003.08</v>
      </c>
      <c r="I44" s="165">
        <f>I45+I46+I47</f>
        <v>700003.08</v>
      </c>
      <c r="J44" s="165">
        <f t="shared" ref="J44" si="22">SUM(J45:J47)</f>
        <v>392604.35</v>
      </c>
      <c r="K44" s="188">
        <f t="shared" si="19"/>
        <v>49.9879029596585</v>
      </c>
      <c r="L44" s="188"/>
    </row>
    <row r="45" spans="2:12">
      <c r="B45" s="37"/>
      <c r="C45" s="37"/>
      <c r="D45" s="37"/>
      <c r="E45" s="37">
        <v>3111</v>
      </c>
      <c r="F45" s="253" t="s">
        <v>68</v>
      </c>
      <c r="G45" s="38">
        <v>666426.13</v>
      </c>
      <c r="H45" s="38">
        <v>570765.12</v>
      </c>
      <c r="I45" s="38">
        <v>570765.12</v>
      </c>
      <c r="J45" s="38">
        <v>345138.48</v>
      </c>
      <c r="K45" s="191">
        <f t="shared" si="19"/>
        <v>51.7894578953559</v>
      </c>
      <c r="L45" s="191"/>
    </row>
    <row r="46" spans="2:12">
      <c r="B46" s="37"/>
      <c r="C46" s="37"/>
      <c r="D46" s="37"/>
      <c r="E46" s="37">
        <v>3113</v>
      </c>
      <c r="F46" s="253" t="s">
        <v>69</v>
      </c>
      <c r="G46" s="38">
        <v>8916.66</v>
      </c>
      <c r="H46" s="38">
        <v>5000</v>
      </c>
      <c r="I46" s="38">
        <v>5000</v>
      </c>
      <c r="J46" s="38">
        <v>3445.4</v>
      </c>
      <c r="K46" s="191">
        <f t="shared" si="19"/>
        <v>38.6400288897412</v>
      </c>
      <c r="L46" s="191"/>
    </row>
    <row r="47" spans="2:12">
      <c r="B47" s="37"/>
      <c r="C47" s="37"/>
      <c r="D47" s="37"/>
      <c r="E47" s="37">
        <v>3114</v>
      </c>
      <c r="F47" s="253" t="s">
        <v>70</v>
      </c>
      <c r="G47" s="38">
        <v>110055.93</v>
      </c>
      <c r="H47" s="38">
        <v>124237.96</v>
      </c>
      <c r="I47" s="38">
        <v>124237.96</v>
      </c>
      <c r="J47" s="38">
        <v>44020.47</v>
      </c>
      <c r="K47" s="191">
        <f t="shared" si="19"/>
        <v>39.9982717878083</v>
      </c>
      <c r="L47" s="191"/>
    </row>
    <row r="48" s="3" customFormat="1" spans="2:12">
      <c r="B48" s="162"/>
      <c r="C48" s="162"/>
      <c r="D48" s="162">
        <v>312</v>
      </c>
      <c r="E48" s="162"/>
      <c r="F48" s="252" t="s">
        <v>71</v>
      </c>
      <c r="G48" s="165">
        <f>SUM(G49)</f>
        <v>36053.12</v>
      </c>
      <c r="H48" s="165">
        <f t="shared" ref="H48:J48" si="23">SUM(H49)</f>
        <v>39598.76</v>
      </c>
      <c r="I48" s="165">
        <f t="shared" si="23"/>
        <v>39598.76</v>
      </c>
      <c r="J48" s="165">
        <f t="shared" si="23"/>
        <v>16633.63</v>
      </c>
      <c r="K48" s="188">
        <f t="shared" si="19"/>
        <v>46.1364508813662</v>
      </c>
      <c r="L48" s="188"/>
    </row>
    <row r="49" spans="2:12">
      <c r="B49" s="37"/>
      <c r="C49" s="37"/>
      <c r="D49" s="37"/>
      <c r="E49" s="37">
        <v>3121</v>
      </c>
      <c r="F49" s="253" t="s">
        <v>71</v>
      </c>
      <c r="G49" s="38">
        <v>36053.12</v>
      </c>
      <c r="H49" s="38">
        <v>39598.76</v>
      </c>
      <c r="I49" s="38">
        <v>39598.76</v>
      </c>
      <c r="J49" s="38">
        <v>16633.63</v>
      </c>
      <c r="K49" s="191">
        <f t="shared" si="19"/>
        <v>46.1364508813662</v>
      </c>
      <c r="L49" s="191"/>
    </row>
    <row r="50" s="3" customFormat="1" spans="2:12">
      <c r="B50" s="162"/>
      <c r="C50" s="162"/>
      <c r="D50" s="162">
        <v>313</v>
      </c>
      <c r="E50" s="178"/>
      <c r="F50" s="252" t="s">
        <v>72</v>
      </c>
      <c r="G50" s="165">
        <f>SUM(G51,G52)</f>
        <v>129483.67</v>
      </c>
      <c r="H50" s="165">
        <f t="shared" ref="H50:J50" si="24">SUM(H51,H52)</f>
        <v>123808.08</v>
      </c>
      <c r="I50" s="165">
        <f t="shared" si="24"/>
        <v>123808.08</v>
      </c>
      <c r="J50" s="165">
        <f t="shared" si="24"/>
        <v>64779.72</v>
      </c>
      <c r="K50" s="188">
        <f t="shared" si="19"/>
        <v>50.029258515765</v>
      </c>
      <c r="L50" s="188"/>
    </row>
    <row r="51" spans="2:12">
      <c r="B51" s="37"/>
      <c r="C51" s="37"/>
      <c r="D51" s="37"/>
      <c r="E51" s="37">
        <v>3132</v>
      </c>
      <c r="F51" s="253" t="s">
        <v>73</v>
      </c>
      <c r="G51" s="38">
        <v>129483.67</v>
      </c>
      <c r="H51" s="38">
        <v>123808.08</v>
      </c>
      <c r="I51" s="38">
        <v>123808.08</v>
      </c>
      <c r="J51" s="38">
        <v>64779.72</v>
      </c>
      <c r="K51" s="191">
        <f t="shared" si="19"/>
        <v>50.029258515765</v>
      </c>
      <c r="L51" s="191"/>
    </row>
    <row r="52" spans="2:12">
      <c r="B52" s="37"/>
      <c r="C52" s="37"/>
      <c r="D52" s="37"/>
      <c r="E52" s="37">
        <v>3133</v>
      </c>
      <c r="F52" s="253" t="s">
        <v>74</v>
      </c>
      <c r="G52" s="38">
        <v>0</v>
      </c>
      <c r="H52" s="38">
        <v>0</v>
      </c>
      <c r="I52" s="38">
        <v>0</v>
      </c>
      <c r="J52" s="38">
        <v>0</v>
      </c>
      <c r="K52" s="191" t="e">
        <f t="shared" si="19"/>
        <v>#DIV/0!</v>
      </c>
      <c r="L52" s="191"/>
    </row>
    <row r="53" s="2" customFormat="1" spans="2:12">
      <c r="B53" s="179"/>
      <c r="C53" s="179">
        <v>32</v>
      </c>
      <c r="D53" s="180"/>
      <c r="E53" s="180"/>
      <c r="F53" s="254" t="s">
        <v>75</v>
      </c>
      <c r="G53" s="177">
        <f>+G54+G59+G67+G77-G125</f>
        <v>303086.58</v>
      </c>
      <c r="H53" s="177">
        <f>H54+H59+H67+H77</f>
        <v>352432.59</v>
      </c>
      <c r="I53" s="177">
        <f>I54+I59+I67+I77</f>
        <v>351772.59</v>
      </c>
      <c r="J53" s="177">
        <f>J54+J59+J67+J77</f>
        <v>132902.41</v>
      </c>
      <c r="K53" s="203">
        <f t="shared" si="19"/>
        <v>43.8496518057645</v>
      </c>
      <c r="L53" s="203">
        <f>J53/I53*100</f>
        <v>37.7807747897583</v>
      </c>
    </row>
    <row r="54" s="3" customFormat="1" spans="2:12">
      <c r="B54" s="162"/>
      <c r="C54" s="162"/>
      <c r="D54" s="162">
        <v>321</v>
      </c>
      <c r="E54" s="162"/>
      <c r="F54" s="252" t="s">
        <v>76</v>
      </c>
      <c r="G54" s="165">
        <f>SUM(G55:G58)</f>
        <v>9766.07</v>
      </c>
      <c r="H54" s="165">
        <f t="shared" ref="H54:J54" si="25">SUM(H55:H58)</f>
        <v>9885</v>
      </c>
      <c r="I54" s="165">
        <f t="shared" si="25"/>
        <v>9885</v>
      </c>
      <c r="J54" s="165">
        <f t="shared" si="25"/>
        <v>2870.77</v>
      </c>
      <c r="K54" s="188">
        <f t="shared" si="19"/>
        <v>29.3953453129048</v>
      </c>
      <c r="L54" s="188"/>
    </row>
    <row r="55" spans="2:12">
      <c r="B55" s="37"/>
      <c r="C55" s="37"/>
      <c r="D55" s="37"/>
      <c r="E55" s="37">
        <v>3211</v>
      </c>
      <c r="F55" s="253" t="s">
        <v>77</v>
      </c>
      <c r="G55" s="38">
        <v>2741.3</v>
      </c>
      <c r="H55" s="38">
        <v>2062</v>
      </c>
      <c r="I55" s="38">
        <v>2062</v>
      </c>
      <c r="J55" s="38">
        <v>255.8</v>
      </c>
      <c r="K55" s="191">
        <f t="shared" si="19"/>
        <v>9.33133914566082</v>
      </c>
      <c r="L55" s="195"/>
    </row>
    <row r="56" spans="2:12">
      <c r="B56" s="37"/>
      <c r="C56" s="37"/>
      <c r="D56" s="37"/>
      <c r="E56" s="37">
        <v>3212</v>
      </c>
      <c r="F56" s="253" t="s">
        <v>78</v>
      </c>
      <c r="G56" s="38">
        <v>5493.39</v>
      </c>
      <c r="H56" s="38">
        <v>6030</v>
      </c>
      <c r="I56" s="38">
        <v>6030</v>
      </c>
      <c r="J56" s="38">
        <v>2504.97</v>
      </c>
      <c r="K56" s="191">
        <f t="shared" si="19"/>
        <v>45.5997116534599</v>
      </c>
      <c r="L56" s="191"/>
    </row>
    <row r="57" spans="2:12">
      <c r="B57" s="37"/>
      <c r="C57" s="37"/>
      <c r="D57" s="37"/>
      <c r="E57" s="37">
        <v>3213</v>
      </c>
      <c r="F57" s="253" t="s">
        <v>79</v>
      </c>
      <c r="G57" s="38">
        <v>1531.38</v>
      </c>
      <c r="H57" s="38">
        <v>1793</v>
      </c>
      <c r="I57" s="38">
        <v>1793</v>
      </c>
      <c r="J57" s="38">
        <v>110</v>
      </c>
      <c r="K57" s="191">
        <f t="shared" si="19"/>
        <v>7.18306364194387</v>
      </c>
      <c r="L57" s="191"/>
    </row>
    <row r="58" spans="2:12">
      <c r="B58" s="37"/>
      <c r="C58" s="37"/>
      <c r="D58" s="37"/>
      <c r="E58" s="37">
        <v>3214</v>
      </c>
      <c r="F58" s="253" t="s">
        <v>80</v>
      </c>
      <c r="G58" s="38">
        <v>0</v>
      </c>
      <c r="H58" s="38">
        <v>0</v>
      </c>
      <c r="I58" s="38">
        <v>0</v>
      </c>
      <c r="J58" s="38">
        <v>0</v>
      </c>
      <c r="K58" s="191" t="e">
        <f t="shared" si="19"/>
        <v>#DIV/0!</v>
      </c>
      <c r="L58" s="191"/>
    </row>
    <row r="59" s="3" customFormat="1" spans="2:12">
      <c r="B59" s="162"/>
      <c r="C59" s="162"/>
      <c r="D59" s="162">
        <v>322</v>
      </c>
      <c r="E59" s="162"/>
      <c r="F59" s="252" t="s">
        <v>81</v>
      </c>
      <c r="G59" s="165">
        <f>SUM(G60:G66)</f>
        <v>224832.65</v>
      </c>
      <c r="H59" s="165">
        <f t="shared" ref="H59:J59" si="26">SUM(H60:H66)</f>
        <v>262504</v>
      </c>
      <c r="I59" s="165">
        <f t="shared" si="26"/>
        <v>262504</v>
      </c>
      <c r="J59" s="165">
        <f t="shared" si="26"/>
        <v>100310.61</v>
      </c>
      <c r="K59" s="188">
        <f t="shared" si="19"/>
        <v>44.6156774827855</v>
      </c>
      <c r="L59" s="188"/>
    </row>
    <row r="60" spans="2:12">
      <c r="B60" s="37"/>
      <c r="C60" s="37"/>
      <c r="D60" s="37"/>
      <c r="E60" s="37">
        <v>3221</v>
      </c>
      <c r="F60" s="253" t="s">
        <v>82</v>
      </c>
      <c r="G60" s="38">
        <v>30508.94</v>
      </c>
      <c r="H60" s="38">
        <v>41162</v>
      </c>
      <c r="I60" s="38">
        <v>41162</v>
      </c>
      <c r="J60" s="38">
        <v>16634.28</v>
      </c>
      <c r="K60" s="191">
        <f t="shared" si="19"/>
        <v>54.522641560146</v>
      </c>
      <c r="L60" s="191"/>
    </row>
    <row r="61" spans="2:12">
      <c r="B61" s="37"/>
      <c r="C61" s="37"/>
      <c r="D61" s="37"/>
      <c r="E61" s="37">
        <v>3222</v>
      </c>
      <c r="F61" s="253" t="s">
        <v>83</v>
      </c>
      <c r="G61" s="38">
        <v>131232.84</v>
      </c>
      <c r="H61" s="38">
        <v>110616</v>
      </c>
      <c r="I61" s="38">
        <v>110616</v>
      </c>
      <c r="J61" s="38">
        <v>50878.69</v>
      </c>
      <c r="K61" s="191">
        <f t="shared" si="19"/>
        <v>38.7697850629461</v>
      </c>
      <c r="L61" s="191"/>
    </row>
    <row r="62" spans="2:12">
      <c r="B62" s="37"/>
      <c r="C62" s="37"/>
      <c r="D62" s="37"/>
      <c r="E62" s="37">
        <v>3223</v>
      </c>
      <c r="F62" s="253" t="s">
        <v>84</v>
      </c>
      <c r="G62" s="38">
        <v>47127.71</v>
      </c>
      <c r="H62" s="38">
        <v>95127</v>
      </c>
      <c r="I62" s="38">
        <v>95127</v>
      </c>
      <c r="J62" s="38">
        <v>25801.65</v>
      </c>
      <c r="K62" s="191">
        <f t="shared" si="19"/>
        <v>54.748363542383</v>
      </c>
      <c r="L62" s="191"/>
    </row>
    <row r="63" spans="2:12">
      <c r="B63" s="37"/>
      <c r="C63" s="37"/>
      <c r="D63" s="37"/>
      <c r="E63" s="37">
        <v>3224</v>
      </c>
      <c r="F63" s="253" t="s">
        <v>85</v>
      </c>
      <c r="G63" s="38">
        <v>2996</v>
      </c>
      <c r="H63" s="38">
        <v>1000</v>
      </c>
      <c r="I63" s="38">
        <v>1000</v>
      </c>
      <c r="J63" s="38">
        <v>604.49</v>
      </c>
      <c r="K63" s="191">
        <f t="shared" si="19"/>
        <v>20.1765687583445</v>
      </c>
      <c r="L63" s="191"/>
    </row>
    <row r="64" spans="2:12">
      <c r="B64" s="37"/>
      <c r="C64" s="37"/>
      <c r="D64" s="37"/>
      <c r="E64" s="37">
        <v>3225</v>
      </c>
      <c r="F64" s="253" t="s">
        <v>86</v>
      </c>
      <c r="G64" s="38">
        <v>10293.07</v>
      </c>
      <c r="H64" s="38">
        <v>12145</v>
      </c>
      <c r="I64" s="38">
        <v>12145</v>
      </c>
      <c r="J64" s="38">
        <v>4937.32</v>
      </c>
      <c r="K64" s="191">
        <f t="shared" si="19"/>
        <v>47.967418855599</v>
      </c>
      <c r="L64" s="191"/>
    </row>
    <row r="65" spans="2:12">
      <c r="B65" s="37"/>
      <c r="C65" s="37"/>
      <c r="D65" s="37"/>
      <c r="E65" s="37">
        <v>3226</v>
      </c>
      <c r="F65" s="253" t="s">
        <v>87</v>
      </c>
      <c r="G65" s="38">
        <v>0</v>
      </c>
      <c r="H65" s="38">
        <v>0</v>
      </c>
      <c r="I65" s="38">
        <v>0</v>
      </c>
      <c r="J65" s="38">
        <v>0</v>
      </c>
      <c r="K65" s="191" t="e">
        <f t="shared" si="19"/>
        <v>#DIV/0!</v>
      </c>
      <c r="L65" s="191"/>
    </row>
    <row r="66" spans="2:12">
      <c r="B66" s="37"/>
      <c r="C66" s="37"/>
      <c r="D66" s="37"/>
      <c r="E66" s="37">
        <v>3227</v>
      </c>
      <c r="F66" s="253" t="s">
        <v>88</v>
      </c>
      <c r="G66" s="38">
        <v>2674.09</v>
      </c>
      <c r="H66" s="38">
        <v>2454</v>
      </c>
      <c r="I66" s="38">
        <v>2454</v>
      </c>
      <c r="J66" s="38">
        <v>1454.18</v>
      </c>
      <c r="K66" s="191">
        <f t="shared" si="19"/>
        <v>54.380368648774</v>
      </c>
      <c r="L66" s="191"/>
    </row>
    <row r="67" s="3" customFormat="1" spans="2:12">
      <c r="B67" s="162"/>
      <c r="C67" s="162"/>
      <c r="D67" s="162">
        <v>323</v>
      </c>
      <c r="E67" s="162"/>
      <c r="F67" s="252" t="s">
        <v>89</v>
      </c>
      <c r="G67" s="165">
        <f>SUM(G68:G76)</f>
        <v>55040.59</v>
      </c>
      <c r="H67" s="165">
        <f t="shared" ref="H67:J67" si="27">SUM(H68:H76)</f>
        <v>65966.11</v>
      </c>
      <c r="I67" s="165">
        <f t="shared" si="27"/>
        <v>65966.11</v>
      </c>
      <c r="J67" s="165">
        <f t="shared" si="27"/>
        <v>23800.95</v>
      </c>
      <c r="K67" s="188">
        <f t="shared" si="19"/>
        <v>43.2425415497908</v>
      </c>
      <c r="L67" s="188"/>
    </row>
    <row r="68" spans="2:12">
      <c r="B68" s="37"/>
      <c r="C68" s="37"/>
      <c r="D68" s="37"/>
      <c r="E68" s="37">
        <v>3231</v>
      </c>
      <c r="F68" s="253" t="s">
        <v>90</v>
      </c>
      <c r="G68" s="38">
        <v>5829.61</v>
      </c>
      <c r="H68" s="38">
        <v>4464</v>
      </c>
      <c r="I68" s="38">
        <v>4464</v>
      </c>
      <c r="J68" s="38">
        <v>2283.75</v>
      </c>
      <c r="K68" s="191">
        <f t="shared" si="19"/>
        <v>39.1750048459502</v>
      </c>
      <c r="L68" s="191"/>
    </row>
    <row r="69" spans="2:12">
      <c r="B69" s="37"/>
      <c r="C69" s="37"/>
      <c r="D69" s="37"/>
      <c r="E69" s="37">
        <v>3232</v>
      </c>
      <c r="F69" s="253" t="s">
        <v>91</v>
      </c>
      <c r="G69" s="38">
        <v>15637.2</v>
      </c>
      <c r="H69" s="38">
        <v>25708</v>
      </c>
      <c r="I69" s="38">
        <v>25708</v>
      </c>
      <c r="J69" s="38">
        <v>7353.85</v>
      </c>
      <c r="K69" s="191">
        <f t="shared" si="19"/>
        <v>47.0279205995958</v>
      </c>
      <c r="L69" s="191"/>
    </row>
    <row r="70" spans="2:12">
      <c r="B70" s="37"/>
      <c r="C70" s="37"/>
      <c r="D70" s="37"/>
      <c r="E70" s="37">
        <v>3233</v>
      </c>
      <c r="F70" s="253" t="s">
        <v>92</v>
      </c>
      <c r="G70" s="38">
        <v>0</v>
      </c>
      <c r="H70" s="38">
        <v>1058</v>
      </c>
      <c r="I70" s="38">
        <v>1058</v>
      </c>
      <c r="J70" s="38">
        <v>0</v>
      </c>
      <c r="K70" s="191" t="e">
        <f t="shared" si="19"/>
        <v>#DIV/0!</v>
      </c>
      <c r="L70" s="191"/>
    </row>
    <row r="71" spans="2:12">
      <c r="B71" s="37"/>
      <c r="C71" s="37"/>
      <c r="D71" s="37"/>
      <c r="E71" s="37">
        <v>3234</v>
      </c>
      <c r="F71" s="253" t="s">
        <v>93</v>
      </c>
      <c r="G71" s="38">
        <v>15525.52</v>
      </c>
      <c r="H71" s="38">
        <v>19518.11</v>
      </c>
      <c r="I71" s="38">
        <v>19518.11</v>
      </c>
      <c r="J71" s="38">
        <v>6524.71</v>
      </c>
      <c r="K71" s="191">
        <f t="shared" si="19"/>
        <v>42.0257099279122</v>
      </c>
      <c r="L71" s="191"/>
    </row>
    <row r="72" spans="2:12">
      <c r="B72" s="37"/>
      <c r="C72" s="37"/>
      <c r="D72" s="37"/>
      <c r="E72" s="37">
        <v>3235</v>
      </c>
      <c r="F72" s="253" t="s">
        <v>94</v>
      </c>
      <c r="G72" s="43">
        <v>0</v>
      </c>
      <c r="H72" s="38">
        <v>0</v>
      </c>
      <c r="I72" s="38">
        <v>0</v>
      </c>
      <c r="J72" s="38">
        <v>0</v>
      </c>
      <c r="K72" s="191" t="e">
        <f t="shared" si="19"/>
        <v>#DIV/0!</v>
      </c>
      <c r="L72" s="191"/>
    </row>
    <row r="73" spans="2:12">
      <c r="B73" s="37"/>
      <c r="C73" s="37"/>
      <c r="D73" s="37"/>
      <c r="E73" s="37">
        <v>3236</v>
      </c>
      <c r="F73" s="253" t="s">
        <v>95</v>
      </c>
      <c r="G73" s="38">
        <v>6680.85</v>
      </c>
      <c r="H73" s="38">
        <v>1864</v>
      </c>
      <c r="I73" s="38">
        <v>1864</v>
      </c>
      <c r="J73" s="38">
        <v>794.14</v>
      </c>
      <c r="K73" s="191">
        <f t="shared" si="19"/>
        <v>11.8868108100017</v>
      </c>
      <c r="L73" s="191"/>
    </row>
    <row r="74" spans="2:12">
      <c r="B74" s="37"/>
      <c r="C74" s="37"/>
      <c r="D74" s="37"/>
      <c r="E74" s="37">
        <v>3237</v>
      </c>
      <c r="F74" s="253" t="s">
        <v>96</v>
      </c>
      <c r="G74" s="38">
        <v>5084.83</v>
      </c>
      <c r="H74" s="38">
        <v>4664</v>
      </c>
      <c r="I74" s="38">
        <v>4664</v>
      </c>
      <c r="J74" s="38">
        <v>3806.25</v>
      </c>
      <c r="K74" s="191">
        <f t="shared" si="19"/>
        <v>74.8550099020026</v>
      </c>
      <c r="L74" s="191"/>
    </row>
    <row r="75" spans="2:12">
      <c r="B75" s="37"/>
      <c r="C75" s="37"/>
      <c r="D75" s="37"/>
      <c r="E75" s="37">
        <v>3238</v>
      </c>
      <c r="F75" s="253" t="s">
        <v>97</v>
      </c>
      <c r="G75" s="38">
        <v>6101.95</v>
      </c>
      <c r="H75" s="38">
        <v>7690</v>
      </c>
      <c r="I75" s="38">
        <v>7690</v>
      </c>
      <c r="J75" s="38">
        <v>2725.75</v>
      </c>
      <c r="K75" s="191">
        <f t="shared" si="19"/>
        <v>44.6701464286007</v>
      </c>
      <c r="L75" s="191"/>
    </row>
    <row r="76" spans="2:12">
      <c r="B76" s="37"/>
      <c r="C76" s="37"/>
      <c r="D76" s="37"/>
      <c r="E76" s="37">
        <v>3239</v>
      </c>
      <c r="F76" s="253" t="s">
        <v>98</v>
      </c>
      <c r="G76" s="38">
        <v>180.63</v>
      </c>
      <c r="H76" s="38">
        <v>1000</v>
      </c>
      <c r="I76" s="38">
        <v>1000</v>
      </c>
      <c r="J76" s="38">
        <v>312.5</v>
      </c>
      <c r="K76" s="191">
        <f t="shared" si="19"/>
        <v>173.005591540719</v>
      </c>
      <c r="L76" s="191"/>
    </row>
    <row r="77" s="3" customFormat="1" spans="2:12">
      <c r="B77" s="162"/>
      <c r="C77" s="162"/>
      <c r="D77" s="162">
        <v>329</v>
      </c>
      <c r="E77" s="162"/>
      <c r="F77" s="252" t="s">
        <v>99</v>
      </c>
      <c r="G77" s="165">
        <f>SUM(G78:G84)</f>
        <v>13447.27</v>
      </c>
      <c r="H77" s="165">
        <f t="shared" ref="H77:J77" si="28">SUM(H78:H84)</f>
        <v>14077.48</v>
      </c>
      <c r="I77" s="165">
        <f t="shared" si="28"/>
        <v>13417.48</v>
      </c>
      <c r="J77" s="165">
        <f t="shared" si="28"/>
        <v>5920.08</v>
      </c>
      <c r="K77" s="188">
        <f t="shared" si="19"/>
        <v>44.0244004916983</v>
      </c>
      <c r="L77" s="188"/>
    </row>
    <row r="78" spans="2:12">
      <c r="B78" s="37"/>
      <c r="C78" s="37"/>
      <c r="D78" s="37"/>
      <c r="E78" s="37">
        <v>3291</v>
      </c>
      <c r="F78" s="253" t="s">
        <v>100</v>
      </c>
      <c r="G78" s="38">
        <v>6182.28</v>
      </c>
      <c r="H78" s="38">
        <v>7432.48</v>
      </c>
      <c r="I78" s="38">
        <v>6772.48</v>
      </c>
      <c r="J78" s="38">
        <v>3567.68</v>
      </c>
      <c r="K78" s="191">
        <f t="shared" si="19"/>
        <v>57.7081594492647</v>
      </c>
      <c r="L78" s="191"/>
    </row>
    <row r="79" spans="2:12">
      <c r="B79" s="37"/>
      <c r="C79" s="37"/>
      <c r="D79" s="37"/>
      <c r="E79" s="37">
        <v>3292</v>
      </c>
      <c r="F79" s="253" t="s">
        <v>101</v>
      </c>
      <c r="G79" s="38">
        <v>1276.31</v>
      </c>
      <c r="H79" s="38">
        <v>2896</v>
      </c>
      <c r="I79" s="38">
        <v>2896</v>
      </c>
      <c r="J79" s="38">
        <v>0</v>
      </c>
      <c r="K79" s="191">
        <f t="shared" si="19"/>
        <v>0</v>
      </c>
      <c r="L79" s="191"/>
    </row>
    <row r="80" spans="2:12">
      <c r="B80" s="37"/>
      <c r="C80" s="37"/>
      <c r="D80" s="37"/>
      <c r="E80" s="37">
        <v>3293</v>
      </c>
      <c r="F80" s="253" t="s">
        <v>102</v>
      </c>
      <c r="G80" s="38">
        <v>676.79</v>
      </c>
      <c r="H80" s="38">
        <v>665</v>
      </c>
      <c r="I80" s="38">
        <v>665</v>
      </c>
      <c r="J80" s="38">
        <v>0</v>
      </c>
      <c r="K80" s="191">
        <f t="shared" si="19"/>
        <v>0</v>
      </c>
      <c r="L80" s="191"/>
    </row>
    <row r="81" spans="2:12">
      <c r="B81" s="37"/>
      <c r="C81" s="37"/>
      <c r="D81" s="37"/>
      <c r="E81" s="37">
        <v>3294</v>
      </c>
      <c r="F81" s="253" t="s">
        <v>103</v>
      </c>
      <c r="G81" s="38">
        <v>0</v>
      </c>
      <c r="H81" s="38">
        <v>0</v>
      </c>
      <c r="I81" s="38">
        <v>0</v>
      </c>
      <c r="J81" s="38">
        <v>0</v>
      </c>
      <c r="K81" s="191" t="e">
        <f t="shared" si="19"/>
        <v>#DIV/0!</v>
      </c>
      <c r="L81" s="191"/>
    </row>
    <row r="82" spans="2:12">
      <c r="B82" s="37"/>
      <c r="C82" s="37"/>
      <c r="D82" s="37"/>
      <c r="E82" s="37">
        <v>3295</v>
      </c>
      <c r="F82" s="253" t="s">
        <v>104</v>
      </c>
      <c r="G82" s="38">
        <v>2645.34</v>
      </c>
      <c r="H82" s="38">
        <v>1450</v>
      </c>
      <c r="I82" s="38">
        <v>1450</v>
      </c>
      <c r="J82" s="38">
        <v>1895.79</v>
      </c>
      <c r="K82" s="191">
        <f t="shared" si="19"/>
        <v>71.6652679806755</v>
      </c>
      <c r="L82" s="191"/>
    </row>
    <row r="83" spans="2:12">
      <c r="B83" s="37"/>
      <c r="C83" s="37"/>
      <c r="D83" s="37"/>
      <c r="E83" s="253" t="s">
        <v>105</v>
      </c>
      <c r="F83" s="253" t="s">
        <v>106</v>
      </c>
      <c r="G83" s="38">
        <v>0</v>
      </c>
      <c r="H83" s="38">
        <v>0</v>
      </c>
      <c r="I83" s="38">
        <v>0</v>
      </c>
      <c r="J83" s="38">
        <v>0</v>
      </c>
      <c r="K83" s="191" t="e">
        <f t="shared" si="19"/>
        <v>#DIV/0!</v>
      </c>
      <c r="L83" s="191"/>
    </row>
    <row r="84" spans="2:12">
      <c r="B84" s="37"/>
      <c r="C84" s="37"/>
      <c r="D84" s="37"/>
      <c r="E84" s="37">
        <v>3299</v>
      </c>
      <c r="F84" s="253" t="s">
        <v>107</v>
      </c>
      <c r="G84" s="38">
        <v>2666.55</v>
      </c>
      <c r="H84" s="38">
        <v>1634</v>
      </c>
      <c r="I84" s="38">
        <v>1634</v>
      </c>
      <c r="J84" s="38">
        <v>456.61</v>
      </c>
      <c r="K84" s="191">
        <f t="shared" si="19"/>
        <v>17.1236241585569</v>
      </c>
      <c r="L84" s="191"/>
    </row>
    <row r="85" s="2" customFormat="1" spans="2:12">
      <c r="B85" s="179"/>
      <c r="C85" s="179">
        <v>34</v>
      </c>
      <c r="D85" s="179"/>
      <c r="E85" s="179"/>
      <c r="F85" s="254" t="s">
        <v>108</v>
      </c>
      <c r="G85" s="177">
        <f>+G86</f>
        <v>2040.3</v>
      </c>
      <c r="H85" s="177">
        <f t="shared" ref="H85:I85" si="29">+H86</f>
        <v>4242.4</v>
      </c>
      <c r="I85" s="177">
        <f t="shared" si="29"/>
        <v>4242.4</v>
      </c>
      <c r="J85" s="177">
        <f t="shared" ref="J85" si="30">+J86</f>
        <v>1099.06</v>
      </c>
      <c r="K85" s="203">
        <f t="shared" si="19"/>
        <v>53.8675684948292</v>
      </c>
      <c r="L85" s="203">
        <f>J85/I85*100</f>
        <v>25.9065623232133</v>
      </c>
    </row>
    <row r="86" s="3" customFormat="1" spans="2:12">
      <c r="B86" s="162"/>
      <c r="C86" s="162"/>
      <c r="D86" s="162">
        <v>343</v>
      </c>
      <c r="E86" s="162"/>
      <c r="F86" s="252" t="s">
        <v>109</v>
      </c>
      <c r="G86" s="165">
        <f>SUM(G87:G90)</f>
        <v>2040.3</v>
      </c>
      <c r="H86" s="165">
        <f>H87+H88+H89+H90</f>
        <v>4242.4</v>
      </c>
      <c r="I86" s="165">
        <f>I87+I88+I89+I90</f>
        <v>4242.4</v>
      </c>
      <c r="J86" s="165">
        <f t="shared" ref="J86" si="31">SUM(J87:J90)</f>
        <v>1099.06</v>
      </c>
      <c r="K86" s="188">
        <f t="shared" si="19"/>
        <v>53.8675684948292</v>
      </c>
      <c r="L86" s="188"/>
    </row>
    <row r="87" spans="2:12">
      <c r="B87" s="37"/>
      <c r="C87" s="37"/>
      <c r="D87" s="37"/>
      <c r="E87" s="37">
        <v>3431</v>
      </c>
      <c r="F87" s="253" t="s">
        <v>110</v>
      </c>
      <c r="G87" s="38">
        <v>2025.9</v>
      </c>
      <c r="H87" s="38">
        <v>4242.4</v>
      </c>
      <c r="I87" s="38">
        <v>4242.4</v>
      </c>
      <c r="J87" s="38">
        <v>1099.06</v>
      </c>
      <c r="K87" s="191">
        <f t="shared" si="19"/>
        <v>54.2504565871958</v>
      </c>
      <c r="L87" s="191"/>
    </row>
    <row r="88" spans="2:12">
      <c r="B88" s="37"/>
      <c r="C88" s="94"/>
      <c r="D88" s="37"/>
      <c r="E88" s="37">
        <v>3432</v>
      </c>
      <c r="F88" s="250" t="s">
        <v>111</v>
      </c>
      <c r="G88" s="38">
        <v>0</v>
      </c>
      <c r="H88" s="38">
        <v>0</v>
      </c>
      <c r="I88" s="38">
        <v>0</v>
      </c>
      <c r="J88" s="38">
        <v>0</v>
      </c>
      <c r="K88" s="191" t="e">
        <f t="shared" si="19"/>
        <v>#DIV/0!</v>
      </c>
      <c r="L88" s="191"/>
    </row>
    <row r="89" spans="2:12">
      <c r="B89" s="37"/>
      <c r="C89" s="94"/>
      <c r="D89" s="37"/>
      <c r="E89" s="37">
        <v>3433</v>
      </c>
      <c r="F89" s="250" t="s">
        <v>112</v>
      </c>
      <c r="G89" s="38">
        <v>0</v>
      </c>
      <c r="H89" s="38">
        <v>0</v>
      </c>
      <c r="I89" s="38">
        <v>0</v>
      </c>
      <c r="J89" s="38">
        <v>0</v>
      </c>
      <c r="K89" s="191" t="e">
        <f t="shared" si="19"/>
        <v>#DIV/0!</v>
      </c>
      <c r="L89" s="191"/>
    </row>
    <row r="90" spans="2:12">
      <c r="B90" s="37"/>
      <c r="C90" s="37"/>
      <c r="D90" s="37"/>
      <c r="E90" s="37">
        <v>3434</v>
      </c>
      <c r="F90" s="250" t="s">
        <v>113</v>
      </c>
      <c r="G90" s="38">
        <v>14.4</v>
      </c>
      <c r="H90" s="38">
        <v>0</v>
      </c>
      <c r="I90" s="38">
        <v>0</v>
      </c>
      <c r="J90" s="38">
        <v>0</v>
      </c>
      <c r="K90" s="191">
        <f t="shared" si="19"/>
        <v>0</v>
      </c>
      <c r="L90" s="191"/>
    </row>
    <row r="91" s="2" customFormat="1" ht="25.5" spans="2:12">
      <c r="B91" s="179"/>
      <c r="C91" s="179">
        <v>37</v>
      </c>
      <c r="D91" s="179"/>
      <c r="E91" s="179"/>
      <c r="F91" s="255" t="s">
        <v>114</v>
      </c>
      <c r="G91" s="177">
        <f>+G92</f>
        <v>4804.48</v>
      </c>
      <c r="H91" s="177">
        <f t="shared" ref="H91:I91" si="32">+H92</f>
        <v>3692.3</v>
      </c>
      <c r="I91" s="177">
        <f t="shared" si="32"/>
        <v>4352.3</v>
      </c>
      <c r="J91" s="177">
        <f t="shared" ref="J91" si="33">+J92</f>
        <v>2760</v>
      </c>
      <c r="K91" s="203">
        <f t="shared" si="19"/>
        <v>57.4463833755162</v>
      </c>
      <c r="L91" s="203">
        <f>J91/I91*100</f>
        <v>63.4147462261333</v>
      </c>
    </row>
    <row r="92" s="3" customFormat="1" spans="2:12">
      <c r="B92" s="162"/>
      <c r="C92" s="162"/>
      <c r="D92" s="162">
        <v>372</v>
      </c>
      <c r="E92" s="162"/>
      <c r="F92" s="249" t="s">
        <v>115</v>
      </c>
      <c r="G92" s="165">
        <f>SUM(G93)</f>
        <v>4804.48</v>
      </c>
      <c r="H92" s="165">
        <f t="shared" ref="H92:J92" si="34">SUM(H93)</f>
        <v>3692.3</v>
      </c>
      <c r="I92" s="165">
        <f t="shared" si="34"/>
        <v>4352.3</v>
      </c>
      <c r="J92" s="165">
        <f t="shared" si="34"/>
        <v>2760</v>
      </c>
      <c r="K92" s="188">
        <f t="shared" si="19"/>
        <v>57.4463833755162</v>
      </c>
      <c r="L92" s="188"/>
    </row>
    <row r="93" spans="2:12">
      <c r="B93" s="37"/>
      <c r="C93" s="37"/>
      <c r="D93" s="37"/>
      <c r="E93" s="37">
        <v>3721</v>
      </c>
      <c r="F93" s="250" t="s">
        <v>116</v>
      </c>
      <c r="G93" s="38">
        <v>4804.48</v>
      </c>
      <c r="H93" s="38">
        <v>3692.3</v>
      </c>
      <c r="I93" s="38">
        <v>4352.3</v>
      </c>
      <c r="J93" s="38">
        <v>2760</v>
      </c>
      <c r="K93" s="191">
        <f t="shared" si="19"/>
        <v>57.4463833755162</v>
      </c>
      <c r="L93" s="191"/>
    </row>
    <row r="94" s="2" customFormat="1" spans="2:12">
      <c r="B94" s="204">
        <v>4</v>
      </c>
      <c r="C94" s="204"/>
      <c r="D94" s="204"/>
      <c r="E94" s="204"/>
      <c r="F94" s="205" t="s">
        <v>117</v>
      </c>
      <c r="G94" s="175">
        <f>+G95+G103+G116</f>
        <v>46166.33</v>
      </c>
      <c r="H94" s="175">
        <f t="shared" ref="H94:I94" si="35">+H95+H103+H116</f>
        <v>46370.23</v>
      </c>
      <c r="I94" s="175">
        <f t="shared" si="35"/>
        <v>46370.23</v>
      </c>
      <c r="J94" s="175">
        <f>J103+J116</f>
        <v>14431.95</v>
      </c>
      <c r="K94" s="184">
        <f t="shared" si="19"/>
        <v>31.2607694828677</v>
      </c>
      <c r="L94" s="184">
        <f>J94/I94*100</f>
        <v>31.1233090713589</v>
      </c>
    </row>
    <row r="95" s="2" customFormat="1" spans="2:12">
      <c r="B95" s="176"/>
      <c r="C95" s="176">
        <v>41</v>
      </c>
      <c r="D95" s="176"/>
      <c r="E95" s="176"/>
      <c r="F95" s="206" t="s">
        <v>118</v>
      </c>
      <c r="G95" s="177">
        <f>+G96</f>
        <v>0</v>
      </c>
      <c r="H95" s="177">
        <f t="shared" ref="H95:I95" si="36">+H96</f>
        <v>0</v>
      </c>
      <c r="I95" s="177">
        <f t="shared" si="36"/>
        <v>0</v>
      </c>
      <c r="J95" s="177">
        <f t="shared" ref="J95" si="37">+J96</f>
        <v>0</v>
      </c>
      <c r="K95" s="203" t="e">
        <f t="shared" ref="K95:K113" si="38">J95/G95*100</f>
        <v>#DIV/0!</v>
      </c>
      <c r="L95" s="203"/>
    </row>
    <row r="96" s="3" customFormat="1" spans="2:12">
      <c r="B96" s="163"/>
      <c r="C96" s="163"/>
      <c r="D96" s="162">
        <v>412</v>
      </c>
      <c r="E96" s="162"/>
      <c r="F96" s="252" t="s">
        <v>119</v>
      </c>
      <c r="G96" s="165">
        <f>SUM(G97:G102)</f>
        <v>0</v>
      </c>
      <c r="H96" s="165">
        <v>0</v>
      </c>
      <c r="I96" s="165">
        <f t="shared" ref="I96:J96" si="39">SUM(I97:I102)</f>
        <v>0</v>
      </c>
      <c r="J96" s="165">
        <f t="shared" si="39"/>
        <v>0</v>
      </c>
      <c r="K96" s="193" t="e">
        <f t="shared" si="38"/>
        <v>#DIV/0!</v>
      </c>
      <c r="L96" s="188"/>
    </row>
    <row r="97" spans="2:12">
      <c r="B97" s="91"/>
      <c r="C97" s="91"/>
      <c r="D97" s="37"/>
      <c r="E97" s="37">
        <v>4121</v>
      </c>
      <c r="F97" s="253" t="s">
        <v>120</v>
      </c>
      <c r="G97" s="38">
        <v>0</v>
      </c>
      <c r="H97" s="38">
        <v>0</v>
      </c>
      <c r="I97" s="211">
        <v>0</v>
      </c>
      <c r="J97" s="38">
        <v>0</v>
      </c>
      <c r="K97" s="191" t="e">
        <f t="shared" si="38"/>
        <v>#DIV/0!</v>
      </c>
      <c r="L97" s="191"/>
    </row>
    <row r="98" spans="2:12">
      <c r="B98" s="91"/>
      <c r="C98" s="91"/>
      <c r="D98" s="37"/>
      <c r="E98" s="37">
        <v>4122</v>
      </c>
      <c r="F98" s="253" t="s">
        <v>121</v>
      </c>
      <c r="G98" s="38">
        <v>0</v>
      </c>
      <c r="H98" s="38">
        <v>0</v>
      </c>
      <c r="I98" s="211">
        <v>0</v>
      </c>
      <c r="J98" s="38">
        <v>0</v>
      </c>
      <c r="K98" s="191" t="e">
        <f t="shared" si="38"/>
        <v>#DIV/0!</v>
      </c>
      <c r="L98" s="191"/>
    </row>
    <row r="99" spans="2:12">
      <c r="B99" s="91"/>
      <c r="C99" s="91"/>
      <c r="D99" s="37"/>
      <c r="E99" s="37">
        <v>4123</v>
      </c>
      <c r="F99" s="253" t="s">
        <v>122</v>
      </c>
      <c r="G99" s="38">
        <v>0</v>
      </c>
      <c r="H99" s="38">
        <v>0</v>
      </c>
      <c r="I99" s="211">
        <v>0</v>
      </c>
      <c r="J99" s="38">
        <v>0</v>
      </c>
      <c r="K99" s="191" t="e">
        <f t="shared" si="38"/>
        <v>#DIV/0!</v>
      </c>
      <c r="L99" s="191"/>
    </row>
    <row r="100" spans="2:12">
      <c r="B100" s="91"/>
      <c r="C100" s="91"/>
      <c r="D100" s="37"/>
      <c r="E100" s="37">
        <v>4124</v>
      </c>
      <c r="F100" s="253" t="s">
        <v>123</v>
      </c>
      <c r="G100" s="38">
        <v>0</v>
      </c>
      <c r="H100" s="38">
        <v>0</v>
      </c>
      <c r="I100" s="211">
        <v>0</v>
      </c>
      <c r="J100" s="38">
        <v>0</v>
      </c>
      <c r="K100" s="191" t="e">
        <f t="shared" si="38"/>
        <v>#DIV/0!</v>
      </c>
      <c r="L100" s="191"/>
    </row>
    <row r="101" spans="2:12">
      <c r="B101" s="91"/>
      <c r="C101" s="91"/>
      <c r="D101" s="37"/>
      <c r="E101" s="37">
        <v>4125</v>
      </c>
      <c r="F101" s="253" t="s">
        <v>124</v>
      </c>
      <c r="G101" s="38">
        <v>0</v>
      </c>
      <c r="H101" s="38">
        <v>0</v>
      </c>
      <c r="I101" s="211">
        <v>0</v>
      </c>
      <c r="J101" s="38">
        <v>0</v>
      </c>
      <c r="K101" s="191" t="e">
        <f t="shared" si="38"/>
        <v>#DIV/0!</v>
      </c>
      <c r="L101" s="191"/>
    </row>
    <row r="102" spans="2:12">
      <c r="B102" s="91"/>
      <c r="C102" s="91"/>
      <c r="D102" s="37"/>
      <c r="E102" s="37">
        <v>4126</v>
      </c>
      <c r="F102" s="253" t="s">
        <v>125</v>
      </c>
      <c r="G102" s="38">
        <v>0</v>
      </c>
      <c r="H102" s="38">
        <v>0</v>
      </c>
      <c r="I102" s="211">
        <v>0</v>
      </c>
      <c r="J102" s="38">
        <v>0</v>
      </c>
      <c r="K102" s="191" t="e">
        <f t="shared" si="38"/>
        <v>#DIV/0!</v>
      </c>
      <c r="L102" s="191"/>
    </row>
    <row r="103" s="2" customFormat="1" spans="2:12">
      <c r="B103" s="176"/>
      <c r="C103" s="176">
        <v>42</v>
      </c>
      <c r="D103" s="176"/>
      <c r="E103" s="176"/>
      <c r="F103" s="206" t="s">
        <v>118</v>
      </c>
      <c r="G103" s="177">
        <f>+G104+G114</f>
        <v>17581.54</v>
      </c>
      <c r="H103" s="177">
        <f>H104+H112+H114</f>
        <v>11863.23</v>
      </c>
      <c r="I103" s="177">
        <f>I104+I112+I114</f>
        <v>11863.23</v>
      </c>
      <c r="J103" s="177">
        <f>J104+J112+J114</f>
        <v>3986.3</v>
      </c>
      <c r="K103" s="203">
        <f t="shared" si="38"/>
        <v>22.6732129267402</v>
      </c>
      <c r="L103" s="203">
        <f>J103/I103*100</f>
        <v>33.6021471386798</v>
      </c>
    </row>
    <row r="104" s="3" customFormat="1" spans="2:12">
      <c r="B104" s="163"/>
      <c r="C104" s="163"/>
      <c r="D104" s="162">
        <v>422</v>
      </c>
      <c r="E104" s="162"/>
      <c r="F104" s="252" t="s">
        <v>126</v>
      </c>
      <c r="G104" s="165">
        <f>SUM(G105:G111)</f>
        <v>17581.54</v>
      </c>
      <c r="H104" s="165">
        <f t="shared" ref="H104:J104" si="40">SUM(H105:H111)</f>
        <v>11863.23</v>
      </c>
      <c r="I104" s="165">
        <f t="shared" si="40"/>
        <v>11863.23</v>
      </c>
      <c r="J104" s="165">
        <f t="shared" si="40"/>
        <v>3986.3</v>
      </c>
      <c r="K104" s="188">
        <f t="shared" si="38"/>
        <v>22.6732129267402</v>
      </c>
      <c r="L104" s="188"/>
    </row>
    <row r="105" spans="2:12">
      <c r="B105" s="91"/>
      <c r="C105" s="91"/>
      <c r="D105" s="37"/>
      <c r="E105" s="37">
        <v>4221</v>
      </c>
      <c r="F105" s="253" t="s">
        <v>127</v>
      </c>
      <c r="G105" s="38">
        <v>5571.43</v>
      </c>
      <c r="H105" s="38">
        <v>1327.23</v>
      </c>
      <c r="I105" s="211">
        <v>1327.23</v>
      </c>
      <c r="J105" s="38">
        <v>1296.99</v>
      </c>
      <c r="K105" s="195">
        <f t="shared" si="38"/>
        <v>23.279301723256</v>
      </c>
      <c r="L105" s="191"/>
    </row>
    <row r="106" spans="2:12">
      <c r="B106" s="91"/>
      <c r="C106" s="91"/>
      <c r="D106" s="37"/>
      <c r="E106" s="37">
        <v>4222</v>
      </c>
      <c r="F106" s="253" t="s">
        <v>128</v>
      </c>
      <c r="G106" s="38">
        <v>0</v>
      </c>
      <c r="H106" s="38">
        <v>0</v>
      </c>
      <c r="I106" s="211">
        <v>0</v>
      </c>
      <c r="J106" s="38"/>
      <c r="K106" s="195" t="e">
        <f t="shared" si="38"/>
        <v>#DIV/0!</v>
      </c>
      <c r="L106" s="191"/>
    </row>
    <row r="107" spans="2:12">
      <c r="B107" s="91"/>
      <c r="C107" s="91"/>
      <c r="D107" s="37"/>
      <c r="E107" s="37">
        <v>4223</v>
      </c>
      <c r="F107" s="253" t="s">
        <v>129</v>
      </c>
      <c r="G107" s="38">
        <v>3143</v>
      </c>
      <c r="H107" s="38">
        <v>0</v>
      </c>
      <c r="I107" s="211">
        <v>0</v>
      </c>
      <c r="J107" s="38"/>
      <c r="K107" s="195">
        <f t="shared" si="38"/>
        <v>0</v>
      </c>
      <c r="L107" s="191"/>
    </row>
    <row r="108" spans="2:12">
      <c r="B108" s="91"/>
      <c r="C108" s="91"/>
      <c r="D108" s="37"/>
      <c r="E108" s="37">
        <v>4224</v>
      </c>
      <c r="F108" s="253" t="s">
        <v>130</v>
      </c>
      <c r="G108" s="38">
        <v>998.23</v>
      </c>
      <c r="H108" s="38">
        <v>0</v>
      </c>
      <c r="I108" s="211">
        <v>0</v>
      </c>
      <c r="J108" s="38">
        <v>2689.31</v>
      </c>
      <c r="K108" s="195">
        <f t="shared" si="38"/>
        <v>269.407851897859</v>
      </c>
      <c r="L108" s="191"/>
    </row>
    <row r="109" spans="2:12">
      <c r="B109" s="91"/>
      <c r="C109" s="91"/>
      <c r="D109" s="37"/>
      <c r="E109" s="37">
        <v>4225</v>
      </c>
      <c r="F109" s="253" t="s">
        <v>131</v>
      </c>
      <c r="G109" s="38">
        <v>0</v>
      </c>
      <c r="H109" s="38">
        <v>0</v>
      </c>
      <c r="I109" s="38">
        <v>0</v>
      </c>
      <c r="J109" s="38"/>
      <c r="K109" s="195" t="e">
        <f t="shared" si="38"/>
        <v>#DIV/0!</v>
      </c>
      <c r="L109" s="191"/>
    </row>
    <row r="110" spans="2:12">
      <c r="B110" s="91"/>
      <c r="C110" s="91"/>
      <c r="D110" s="37"/>
      <c r="E110" s="37">
        <v>4226</v>
      </c>
      <c r="F110" s="253" t="s">
        <v>132</v>
      </c>
      <c r="G110" s="38">
        <v>0</v>
      </c>
      <c r="H110" s="38">
        <v>0</v>
      </c>
      <c r="I110" s="38">
        <v>0</v>
      </c>
      <c r="J110" s="38"/>
      <c r="K110" s="195" t="e">
        <f t="shared" si="38"/>
        <v>#DIV/0!</v>
      </c>
      <c r="L110" s="191"/>
    </row>
    <row r="111" spans="2:12">
      <c r="B111" s="91"/>
      <c r="C111" s="91"/>
      <c r="D111" s="37"/>
      <c r="E111" s="37">
        <v>4227</v>
      </c>
      <c r="F111" s="253" t="s">
        <v>133</v>
      </c>
      <c r="G111" s="38">
        <v>7868.88</v>
      </c>
      <c r="H111" s="38">
        <v>10536</v>
      </c>
      <c r="I111" s="211">
        <v>10536</v>
      </c>
      <c r="J111" s="38"/>
      <c r="K111" s="195">
        <f t="shared" si="38"/>
        <v>0</v>
      </c>
      <c r="L111" s="191"/>
    </row>
    <row r="112" spans="2:12">
      <c r="B112" s="207"/>
      <c r="C112" s="207"/>
      <c r="D112" s="162">
        <v>423</v>
      </c>
      <c r="E112" s="162"/>
      <c r="F112" s="252" t="s">
        <v>134</v>
      </c>
      <c r="G112" s="165">
        <f>G113</f>
        <v>0</v>
      </c>
      <c r="H112" s="165">
        <f t="shared" ref="H112:J112" si="41">H113</f>
        <v>0</v>
      </c>
      <c r="I112" s="165">
        <f t="shared" si="41"/>
        <v>0</v>
      </c>
      <c r="J112" s="165">
        <f t="shared" si="41"/>
        <v>0</v>
      </c>
      <c r="K112" s="188" t="e">
        <f t="shared" si="38"/>
        <v>#DIV/0!</v>
      </c>
      <c r="L112" s="188"/>
    </row>
    <row r="113" spans="2:12">
      <c r="B113" s="91"/>
      <c r="C113" s="91"/>
      <c r="D113" s="93"/>
      <c r="E113" s="37">
        <v>4231</v>
      </c>
      <c r="F113" s="253" t="s">
        <v>135</v>
      </c>
      <c r="G113" s="38">
        <v>0</v>
      </c>
      <c r="H113" s="38">
        <v>0</v>
      </c>
      <c r="I113" s="211">
        <v>0</v>
      </c>
      <c r="J113" s="38"/>
      <c r="K113" s="195" t="e">
        <f t="shared" si="38"/>
        <v>#DIV/0!</v>
      </c>
      <c r="L113" s="191"/>
    </row>
    <row r="114" s="3" customFormat="1" spans="2:12">
      <c r="B114" s="163"/>
      <c r="C114" s="163"/>
      <c r="D114" s="162">
        <v>426</v>
      </c>
      <c r="E114" s="162"/>
      <c r="F114" s="252" t="s">
        <v>136</v>
      </c>
      <c r="G114" s="165">
        <f>G115</f>
        <v>0</v>
      </c>
      <c r="H114" s="165">
        <f t="shared" ref="H114:J114" si="42">H115</f>
        <v>0</v>
      </c>
      <c r="I114" s="165">
        <f t="shared" si="42"/>
        <v>0</v>
      </c>
      <c r="J114" s="165">
        <f t="shared" si="42"/>
        <v>0</v>
      </c>
      <c r="K114" s="193" t="e">
        <f t="shared" ref="K114:K121" si="43">J114/G114*100</f>
        <v>#DIV/0!</v>
      </c>
      <c r="L114" s="188"/>
    </row>
    <row r="115" spans="2:12">
      <c r="B115" s="91"/>
      <c r="C115" s="91"/>
      <c r="D115" s="37"/>
      <c r="E115" s="37">
        <v>4262</v>
      </c>
      <c r="F115" s="253" t="s">
        <v>137</v>
      </c>
      <c r="G115" s="38">
        <v>0</v>
      </c>
      <c r="H115" s="38">
        <v>0</v>
      </c>
      <c r="I115" s="211">
        <v>0</v>
      </c>
      <c r="J115" s="38"/>
      <c r="K115" s="191" t="e">
        <f t="shared" si="43"/>
        <v>#DIV/0!</v>
      </c>
      <c r="L115" s="191"/>
    </row>
    <row r="116" spans="2:12">
      <c r="B116" s="176"/>
      <c r="C116" s="176">
        <v>45</v>
      </c>
      <c r="D116" s="176"/>
      <c r="E116" s="176"/>
      <c r="F116" s="206" t="s">
        <v>138</v>
      </c>
      <c r="G116" s="177">
        <f>+G117+G120</f>
        <v>28584.79</v>
      </c>
      <c r="H116" s="177">
        <f>H117+H120</f>
        <v>34507</v>
      </c>
      <c r="I116" s="177">
        <f>I117+I120</f>
        <v>34507</v>
      </c>
      <c r="J116" s="177">
        <f>J117+J120</f>
        <v>10445.65</v>
      </c>
      <c r="K116" s="203">
        <f t="shared" si="43"/>
        <v>36.5426858129796</v>
      </c>
      <c r="L116" s="203">
        <f>J116/I116*100</f>
        <v>30.2711044135972</v>
      </c>
    </row>
    <row r="117" spans="2:12">
      <c r="B117" s="163"/>
      <c r="C117" s="163"/>
      <c r="D117" s="162">
        <v>451</v>
      </c>
      <c r="E117" s="162"/>
      <c r="F117" s="252" t="s">
        <v>139</v>
      </c>
      <c r="G117" s="165">
        <f>G118+G119</f>
        <v>26136.94</v>
      </c>
      <c r="H117" s="165">
        <f t="shared" ref="H117:J117" si="44">H119</f>
        <v>34507</v>
      </c>
      <c r="I117" s="165">
        <f t="shared" si="44"/>
        <v>34507</v>
      </c>
      <c r="J117" s="165">
        <f t="shared" si="44"/>
        <v>10445.65</v>
      </c>
      <c r="K117" s="188">
        <f t="shared" si="43"/>
        <v>39.9650839004107</v>
      </c>
      <c r="L117" s="188"/>
    </row>
    <row r="118" spans="2:12">
      <c r="B118" s="208"/>
      <c r="C118" s="208"/>
      <c r="D118" s="172"/>
      <c r="E118" s="93">
        <v>4511</v>
      </c>
      <c r="F118" s="253" t="s">
        <v>139</v>
      </c>
      <c r="G118" s="209">
        <v>21650.61</v>
      </c>
      <c r="H118" s="209"/>
      <c r="I118" s="209"/>
      <c r="J118" s="209"/>
      <c r="K118" s="212"/>
      <c r="L118" s="212"/>
    </row>
    <row r="119" spans="2:12">
      <c r="B119" s="91"/>
      <c r="C119" s="91"/>
      <c r="D119" s="37"/>
      <c r="E119" s="37">
        <v>4521</v>
      </c>
      <c r="F119" s="253" t="s">
        <v>140</v>
      </c>
      <c r="G119" s="38">
        <v>4486.33</v>
      </c>
      <c r="H119" s="38">
        <v>34507</v>
      </c>
      <c r="I119" s="211">
        <v>34507</v>
      </c>
      <c r="J119" s="38">
        <v>10445.65</v>
      </c>
      <c r="K119" s="195">
        <f t="shared" si="43"/>
        <v>232.832850013263</v>
      </c>
      <c r="L119" s="191"/>
    </row>
    <row r="120" spans="2:12">
      <c r="B120" s="163"/>
      <c r="C120" s="163"/>
      <c r="D120" s="162">
        <v>454</v>
      </c>
      <c r="E120" s="162"/>
      <c r="F120" s="252" t="s">
        <v>141</v>
      </c>
      <c r="G120" s="165">
        <f>G121</f>
        <v>2447.85</v>
      </c>
      <c r="H120" s="165">
        <f t="shared" ref="H120:J120" si="45">H121</f>
        <v>0</v>
      </c>
      <c r="I120" s="165">
        <f t="shared" si="45"/>
        <v>0</v>
      </c>
      <c r="J120" s="165">
        <f t="shared" si="45"/>
        <v>0</v>
      </c>
      <c r="K120" s="188">
        <f t="shared" si="43"/>
        <v>0</v>
      </c>
      <c r="L120" s="188"/>
    </row>
    <row r="121" spans="2:12">
      <c r="B121" s="91"/>
      <c r="C121" s="91"/>
      <c r="D121" s="37"/>
      <c r="E121" s="37">
        <v>4541</v>
      </c>
      <c r="F121" s="253" t="s">
        <v>141</v>
      </c>
      <c r="G121" s="38">
        <v>2447.85</v>
      </c>
      <c r="H121" s="38">
        <v>0</v>
      </c>
      <c r="I121" s="211">
        <v>0</v>
      </c>
      <c r="J121" s="38">
        <v>0</v>
      </c>
      <c r="K121" s="195">
        <f t="shared" si="43"/>
        <v>0</v>
      </c>
      <c r="L121" s="191"/>
    </row>
    <row r="122" spans="11:11">
      <c r="K122"/>
    </row>
    <row r="123" ht="45" customHeight="1" spans="2:12">
      <c r="B123" s="9" t="s">
        <v>28</v>
      </c>
      <c r="C123" s="157"/>
      <c r="D123" s="157"/>
      <c r="E123" s="157"/>
      <c r="F123" s="12"/>
      <c r="G123" s="13" t="s">
        <v>4</v>
      </c>
      <c r="H123" s="13" t="s">
        <v>5</v>
      </c>
      <c r="I123" s="13" t="s">
        <v>142</v>
      </c>
      <c r="J123" s="13" t="s">
        <v>29</v>
      </c>
      <c r="K123" s="13" t="s">
        <v>8</v>
      </c>
      <c r="L123" s="13" t="s">
        <v>59</v>
      </c>
    </row>
    <row r="124" spans="2:12">
      <c r="B124" s="14">
        <v>1</v>
      </c>
      <c r="C124" s="15"/>
      <c r="D124" s="15"/>
      <c r="E124" s="15"/>
      <c r="F124" s="16"/>
      <c r="G124" s="17">
        <v>2</v>
      </c>
      <c r="H124" s="17">
        <v>3</v>
      </c>
      <c r="I124" s="17">
        <v>4</v>
      </c>
      <c r="J124" s="17">
        <v>5</v>
      </c>
      <c r="K124" s="181" t="s">
        <v>10</v>
      </c>
      <c r="L124" s="17" t="s">
        <v>11</v>
      </c>
    </row>
    <row r="125" spans="2:12">
      <c r="B125" s="94"/>
      <c r="C125" s="94">
        <v>92</v>
      </c>
      <c r="D125" s="172"/>
      <c r="E125" s="172"/>
      <c r="F125" s="89" t="s">
        <v>60</v>
      </c>
      <c r="G125" s="140">
        <f>G126</f>
        <v>0</v>
      </c>
      <c r="H125" s="140">
        <f t="shared" ref="H125" si="46">H126</f>
        <v>0</v>
      </c>
      <c r="I125" s="140">
        <v>32379.36</v>
      </c>
      <c r="J125" s="140">
        <v>0</v>
      </c>
      <c r="K125" s="183" t="e">
        <f>I125/H125*100</f>
        <v>#DIV/0!</v>
      </c>
      <c r="L125" s="183">
        <f>J125/I125*100</f>
        <v>0</v>
      </c>
    </row>
    <row r="126" spans="2:12">
      <c r="B126" s="93"/>
      <c r="C126" s="172"/>
      <c r="D126" s="93">
        <v>922</v>
      </c>
      <c r="E126" s="93"/>
      <c r="F126" s="92" t="s">
        <v>61</v>
      </c>
      <c r="G126" s="132">
        <f>SUM(G127)</f>
        <v>0</v>
      </c>
      <c r="H126" s="132"/>
      <c r="I126" s="132"/>
      <c r="J126" s="132"/>
      <c r="K126" s="195" t="e">
        <f t="shared" ref="K126:K128" si="47">J126/G126*100</f>
        <v>#DIV/0!</v>
      </c>
      <c r="L126" s="200"/>
    </row>
    <row r="127" spans="2:12">
      <c r="B127" s="37"/>
      <c r="C127" s="94"/>
      <c r="D127" s="37"/>
      <c r="E127" s="37">
        <v>9221</v>
      </c>
      <c r="F127" s="91" t="s">
        <v>62</v>
      </c>
      <c r="G127" s="190">
        <v>0</v>
      </c>
      <c r="H127" s="210"/>
      <c r="I127" s="210"/>
      <c r="J127" s="210"/>
      <c r="K127" s="191" t="e">
        <f t="shared" si="47"/>
        <v>#DIV/0!</v>
      </c>
      <c r="L127" s="192"/>
    </row>
    <row r="128" spans="2:12">
      <c r="B128" s="251" t="s">
        <v>143</v>
      </c>
      <c r="C128" s="145"/>
      <c r="D128" s="145"/>
      <c r="E128" s="145"/>
      <c r="F128" s="173"/>
      <c r="G128" s="174">
        <f>+G125+G41</f>
        <v>1307033.2</v>
      </c>
      <c r="H128" s="174">
        <f>+H125+H41</f>
        <v>1270147.44</v>
      </c>
      <c r="I128" s="174">
        <f>+I125+I41</f>
        <v>1302526.8</v>
      </c>
      <c r="J128" s="174">
        <f>+J125+J41</f>
        <v>625211.12</v>
      </c>
      <c r="K128" s="201">
        <f t="shared" si="47"/>
        <v>47.834371766532</v>
      </c>
      <c r="L128" s="202">
        <f t="shared" ref="L128" si="48">J128/I128*100</f>
        <v>47.9998661064018</v>
      </c>
    </row>
    <row r="129" spans="7:7">
      <c r="G129" s="63"/>
    </row>
    <row r="130" spans="10:10">
      <c r="J130" s="63"/>
    </row>
    <row r="131" spans="7:10">
      <c r="G131" s="63"/>
      <c r="J131" s="63"/>
    </row>
  </sheetData>
  <protectedRanges>
    <protectedRange algorithmName="SHA-512" hashValue="R8frfBQ/MhInQYm+jLEgMwgPwCkrGPIUaxyIFLRSCn/+fIsUU6bmJDax/r7gTh2PEAEvgODYwg0rRRjqSM/oww==" saltValue="tbZzHO5lCNHCDH5y3XGZag==" spinCount="100000" sqref="F48" name="Range1_1_2"/>
    <protectedRange algorithmName="SHA-512" hashValue="R8frfBQ/MhInQYm+jLEgMwgPwCkrGPIUaxyIFLRSCn/+fIsUU6bmJDax/r7gTh2PEAEvgODYwg0rRRjqSM/oww==" saltValue="tbZzHO5lCNHCDH5y3XGZag==" spinCount="100000" sqref="J47" name="Range1_1_3"/>
    <protectedRange algorithmName="SHA-512" hashValue="R8frfBQ/MhInQYm+jLEgMwgPwCkrGPIUaxyIFLRSCn/+fIsUU6bmJDax/r7gTh2PEAEvgODYwg0rRRjqSM/oww==" saltValue="tbZzHO5lCNHCDH5y3XGZag==" spinCount="100000" sqref="E50:F50" name="Range1_1_5"/>
    <protectedRange algorithmName="SHA-512" hashValue="R8frfBQ/MhInQYm+jLEgMwgPwCkrGPIUaxyIFLRSCn/+fIsUU6bmJDax/r7gTh2PEAEvgODYwg0rRRjqSM/oww==" saltValue="tbZzHO5lCNHCDH5y3XGZag==" spinCount="100000" sqref="J93" name="Range1_1_9"/>
  </protectedRanges>
  <mergeCells count="14">
    <mergeCell ref="B1:L1"/>
    <mergeCell ref="B2:L2"/>
    <mergeCell ref="B3:L3"/>
    <mergeCell ref="B4:L4"/>
    <mergeCell ref="B5:F5"/>
    <mergeCell ref="B6:F6"/>
    <mergeCell ref="B32:F32"/>
    <mergeCell ref="B33:F33"/>
    <mergeCell ref="B37:F37"/>
    <mergeCell ref="B39:F39"/>
    <mergeCell ref="B40:F40"/>
    <mergeCell ref="B123:F123"/>
    <mergeCell ref="B124:F124"/>
    <mergeCell ref="B128:F128"/>
  </mergeCells>
  <pageMargins left="0.7" right="0.7" top="0.75" bottom="0.75" header="0.3" footer="0.3"/>
  <pageSetup paperSize="9" scale="83" fitToHeight="0" orientation="landscape"/>
  <headerFooter/>
  <rowBreaks count="4" manualBreakCount="4">
    <brk id="30" max="11" man="1"/>
    <brk id="37" max="11" man="1"/>
    <brk id="75" max="11" man="1"/>
    <brk id="12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7"/>
  <sheetViews>
    <sheetView topLeftCell="A10" workbookViewId="0">
      <selection activeCell="D47" sqref="D47"/>
    </sheetView>
  </sheetViews>
  <sheetFormatPr defaultColWidth="9" defaultRowHeight="15"/>
  <cols>
    <col min="1" max="1" width="3.42857142857143" customWidth="1"/>
    <col min="2" max="2" width="6.71428571428571" customWidth="1"/>
    <col min="3" max="3" width="46.5714285714286" customWidth="1"/>
    <col min="4" max="4" width="13.4285714285714" customWidth="1"/>
    <col min="5" max="5" width="14.5714285714286" customWidth="1"/>
    <col min="6" max="6" width="13.2857142857143" customWidth="1"/>
    <col min="7" max="7" width="14.4285714285714" customWidth="1"/>
    <col min="8" max="8" width="10.1428571428571" style="119" customWidth="1"/>
    <col min="9" max="9" width="14" style="119" customWidth="1"/>
  </cols>
  <sheetData>
    <row r="1" ht="19.5" customHeight="1" spans="2:10">
      <c r="B1" s="120"/>
      <c r="C1" s="120"/>
      <c r="D1" s="120"/>
      <c r="E1" s="120"/>
      <c r="F1" s="120"/>
      <c r="G1" s="120"/>
      <c r="H1" s="121"/>
      <c r="I1" s="121"/>
      <c r="J1" s="120"/>
    </row>
    <row r="2" ht="15.75" customHeight="1" spans="2:9">
      <c r="B2" s="103" t="s">
        <v>144</v>
      </c>
      <c r="C2" s="103"/>
      <c r="D2" s="103"/>
      <c r="E2" s="103"/>
      <c r="F2" s="103"/>
      <c r="G2" s="103"/>
      <c r="H2" s="103"/>
      <c r="I2" s="103"/>
    </row>
    <row r="3" ht="15.75" customHeight="1" spans="2:9">
      <c r="B3" s="103"/>
      <c r="C3" s="103"/>
      <c r="D3" s="103"/>
      <c r="E3" s="103"/>
      <c r="F3" s="103"/>
      <c r="G3" s="103"/>
      <c r="H3" s="103"/>
      <c r="I3" s="103"/>
    </row>
    <row r="4" ht="18" spans="2:9">
      <c r="B4" s="6"/>
      <c r="C4" s="6"/>
      <c r="D4" s="6"/>
      <c r="E4" s="6"/>
      <c r="F4" s="6"/>
      <c r="G4" s="60"/>
      <c r="H4" s="122"/>
      <c r="I4" s="61" t="s">
        <v>3</v>
      </c>
    </row>
    <row r="5" ht="38.25" spans="2:9">
      <c r="B5" s="13" t="s">
        <v>145</v>
      </c>
      <c r="C5" s="12" t="s">
        <v>146</v>
      </c>
      <c r="D5" s="12" t="s">
        <v>147</v>
      </c>
      <c r="E5" s="13" t="s">
        <v>5</v>
      </c>
      <c r="F5" s="13" t="s">
        <v>6</v>
      </c>
      <c r="G5" s="13" t="s">
        <v>29</v>
      </c>
      <c r="H5" s="13" t="s">
        <v>8</v>
      </c>
      <c r="I5" s="13" t="s">
        <v>9</v>
      </c>
    </row>
    <row r="6" spans="2:9">
      <c r="B6" s="14"/>
      <c r="C6" s="16"/>
      <c r="D6" s="17">
        <v>2</v>
      </c>
      <c r="E6" s="17">
        <v>3</v>
      </c>
      <c r="F6" s="17">
        <v>4</v>
      </c>
      <c r="G6" s="17">
        <v>5</v>
      </c>
      <c r="H6" s="17" t="s">
        <v>10</v>
      </c>
      <c r="I6" s="17" t="s">
        <v>11</v>
      </c>
    </row>
    <row r="7" s="2" customFormat="1" spans="2:9">
      <c r="B7" s="123"/>
      <c r="C7" s="123" t="s">
        <v>148</v>
      </c>
      <c r="D7" s="124">
        <f>+D8+D12+D14+D17+D19</f>
        <v>1267121.27</v>
      </c>
      <c r="E7" s="124">
        <f>+E8+E12+E14+E17+E19</f>
        <v>1270147.44</v>
      </c>
      <c r="F7" s="124">
        <f>+F8+F12+F14+F17+F19</f>
        <v>1302526.8</v>
      </c>
      <c r="G7" s="124">
        <f>+G8+G12+G14+G17+G19</f>
        <v>676917.83</v>
      </c>
      <c r="H7" s="125">
        <f>G7/D7*100</f>
        <v>53.4217084052263</v>
      </c>
      <c r="I7" s="125">
        <f>G7/F7*100</f>
        <v>51.9695894165095</v>
      </c>
    </row>
    <row r="8" spans="2:9">
      <c r="B8" s="126"/>
      <c r="C8" s="127" t="s">
        <v>149</v>
      </c>
      <c r="D8" s="128">
        <f>SUM(D9:D11)</f>
        <v>779621.49</v>
      </c>
      <c r="E8" s="128">
        <f t="shared" ref="E8:G8" si="0">SUM(E9:E11)</f>
        <v>718263.69</v>
      </c>
      <c r="F8" s="128">
        <f t="shared" si="0"/>
        <v>718263.69</v>
      </c>
      <c r="G8" s="128">
        <f t="shared" si="0"/>
        <v>380299</v>
      </c>
      <c r="H8" s="129">
        <f t="shared" ref="H8:H20" si="1">G8/D8*100</f>
        <v>48.7799534617754</v>
      </c>
      <c r="I8" s="129">
        <f t="shared" ref="I8:I43" si="2">G8/F8*100</f>
        <v>52.9469894266826</v>
      </c>
    </row>
    <row r="9" s="3" customFormat="1" spans="2:9">
      <c r="B9" s="130">
        <v>11</v>
      </c>
      <c r="C9" s="131" t="s">
        <v>150</v>
      </c>
      <c r="D9" s="132">
        <v>356189.72</v>
      </c>
      <c r="E9" s="132">
        <v>356195</v>
      </c>
      <c r="F9" s="132">
        <v>356195</v>
      </c>
      <c r="G9" s="132">
        <v>301235.14</v>
      </c>
      <c r="H9" s="133">
        <f t="shared" si="1"/>
        <v>84.5715423791568</v>
      </c>
      <c r="I9" s="133">
        <f t="shared" si="2"/>
        <v>84.5702887463328</v>
      </c>
    </row>
    <row r="10" s="3" customFormat="1" spans="2:9">
      <c r="B10" s="130" t="s">
        <v>151</v>
      </c>
      <c r="C10" s="131" t="s">
        <v>152</v>
      </c>
      <c r="D10" s="132">
        <v>423431.77</v>
      </c>
      <c r="E10" s="132">
        <v>362068.69</v>
      </c>
      <c r="F10" s="132">
        <v>362068.69</v>
      </c>
      <c r="G10" s="132">
        <v>79063.86</v>
      </c>
      <c r="H10" s="133">
        <f t="shared" si="1"/>
        <v>18.672160570285</v>
      </c>
      <c r="I10" s="133">
        <f t="shared" si="2"/>
        <v>21.8367017595473</v>
      </c>
    </row>
    <row r="11" s="3" customFormat="1" spans="2:9">
      <c r="B11" s="134" t="s">
        <v>151</v>
      </c>
      <c r="C11" s="131" t="s">
        <v>153</v>
      </c>
      <c r="D11" s="132"/>
      <c r="E11" s="132">
        <v>0</v>
      </c>
      <c r="F11" s="132">
        <v>0</v>
      </c>
      <c r="G11" s="132">
        <v>0</v>
      </c>
      <c r="H11" s="133" t="e">
        <f t="shared" si="1"/>
        <v>#DIV/0!</v>
      </c>
      <c r="I11" s="133" t="e">
        <f t="shared" si="2"/>
        <v>#DIV/0!</v>
      </c>
    </row>
    <row r="12" spans="2:9">
      <c r="B12" s="126"/>
      <c r="C12" s="127" t="s">
        <v>154</v>
      </c>
      <c r="D12" s="128">
        <f>SUM(D13)</f>
        <v>270.72</v>
      </c>
      <c r="E12" s="128">
        <f t="shared" ref="E12:G12" si="3">SUM(E13)</f>
        <v>278.75</v>
      </c>
      <c r="F12" s="128">
        <f t="shared" si="3"/>
        <v>278.75</v>
      </c>
      <c r="G12" s="128">
        <f t="shared" si="3"/>
        <v>135.92</v>
      </c>
      <c r="H12" s="129">
        <f t="shared" si="1"/>
        <v>50.2068557919622</v>
      </c>
      <c r="I12" s="129">
        <f t="shared" si="2"/>
        <v>48.7605381165919</v>
      </c>
    </row>
    <row r="13" s="3" customFormat="1" spans="2:9">
      <c r="B13" s="130">
        <v>32</v>
      </c>
      <c r="C13" s="131" t="s">
        <v>155</v>
      </c>
      <c r="D13" s="132">
        <v>270.72</v>
      </c>
      <c r="E13" s="132">
        <v>278.75</v>
      </c>
      <c r="F13" s="132">
        <v>278.75</v>
      </c>
      <c r="G13" s="132">
        <v>135.92</v>
      </c>
      <c r="H13" s="133">
        <f t="shared" si="1"/>
        <v>50.2068557919622</v>
      </c>
      <c r="I13" s="133">
        <f t="shared" si="2"/>
        <v>48.7605381165919</v>
      </c>
    </row>
    <row r="14" spans="2:9">
      <c r="B14" s="126"/>
      <c r="C14" s="127" t="s">
        <v>156</v>
      </c>
      <c r="D14" s="128">
        <f>SUM(D15)</f>
        <v>487229.06</v>
      </c>
      <c r="E14" s="128">
        <f t="shared" ref="E14" si="4">SUM(E15)</f>
        <v>551605</v>
      </c>
      <c r="F14" s="128">
        <f>SUM(F15)+F16</f>
        <v>583984.36</v>
      </c>
      <c r="G14" s="128">
        <f>SUM(G15)+G16</f>
        <v>296482.91</v>
      </c>
      <c r="H14" s="129">
        <f t="shared" si="1"/>
        <v>60.850826508583</v>
      </c>
      <c r="I14" s="129">
        <f t="shared" si="2"/>
        <v>50.7689812103872</v>
      </c>
    </row>
    <row r="15" s="3" customFormat="1" spans="2:9">
      <c r="B15" s="130">
        <v>48</v>
      </c>
      <c r="C15" s="131" t="s">
        <v>157</v>
      </c>
      <c r="D15" s="132">
        <v>487229.06</v>
      </c>
      <c r="E15" s="132">
        <v>551605</v>
      </c>
      <c r="F15" s="132">
        <v>551605</v>
      </c>
      <c r="G15" s="132">
        <v>296482.91</v>
      </c>
      <c r="H15" s="133">
        <f t="shared" si="1"/>
        <v>60.850826508583</v>
      </c>
      <c r="I15" s="133">
        <f t="shared" si="2"/>
        <v>53.7491338910996</v>
      </c>
    </row>
    <row r="16" s="3" customFormat="1" spans="2:9">
      <c r="B16" s="130">
        <v>482</v>
      </c>
      <c r="C16" s="131" t="s">
        <v>158</v>
      </c>
      <c r="D16" s="132">
        <v>21948.19</v>
      </c>
      <c r="E16" s="132"/>
      <c r="F16" s="132">
        <v>32379.36</v>
      </c>
      <c r="G16" s="132">
        <v>0</v>
      </c>
      <c r="H16" s="133"/>
      <c r="I16" s="133"/>
    </row>
    <row r="17" spans="2:9">
      <c r="B17" s="126"/>
      <c r="C17" s="127" t="s">
        <v>159</v>
      </c>
      <c r="D17" s="128">
        <f>SUM(D18)</f>
        <v>0</v>
      </c>
      <c r="E17" s="128">
        <f t="shared" ref="E17:G17" si="5">SUM(E18)</f>
        <v>0</v>
      </c>
      <c r="F17" s="128">
        <f t="shared" si="5"/>
        <v>0</v>
      </c>
      <c r="G17" s="128">
        <f t="shared" si="5"/>
        <v>0</v>
      </c>
      <c r="H17" s="129" t="e">
        <f t="shared" si="1"/>
        <v>#DIV/0!</v>
      </c>
      <c r="I17" s="129" t="e">
        <f t="shared" si="2"/>
        <v>#DIV/0!</v>
      </c>
    </row>
    <row r="18" s="3" customFormat="1" spans="2:9">
      <c r="B18" s="130">
        <v>54</v>
      </c>
      <c r="C18" s="131" t="s">
        <v>160</v>
      </c>
      <c r="D18" s="132"/>
      <c r="E18" s="132">
        <v>0</v>
      </c>
      <c r="F18" s="132">
        <v>0</v>
      </c>
      <c r="G18" s="132">
        <v>0</v>
      </c>
      <c r="H18" s="133" t="e">
        <f t="shared" si="1"/>
        <v>#DIV/0!</v>
      </c>
      <c r="I18" s="133" t="e">
        <f t="shared" si="2"/>
        <v>#DIV/0!</v>
      </c>
    </row>
    <row r="19" spans="2:9">
      <c r="B19" s="135"/>
      <c r="C19" s="127" t="s">
        <v>161</v>
      </c>
      <c r="D19" s="128">
        <f>SUM(D20)</f>
        <v>0</v>
      </c>
      <c r="E19" s="128">
        <f t="shared" ref="E19:G19" si="6">SUM(E20)</f>
        <v>0</v>
      </c>
      <c r="F19" s="128">
        <f t="shared" si="6"/>
        <v>0</v>
      </c>
      <c r="G19" s="128">
        <f t="shared" si="6"/>
        <v>0</v>
      </c>
      <c r="H19" s="129" t="e">
        <f t="shared" si="1"/>
        <v>#DIV/0!</v>
      </c>
      <c r="I19" s="129" t="e">
        <f t="shared" si="2"/>
        <v>#DIV/0!</v>
      </c>
    </row>
    <row r="20" s="3" customFormat="1" spans="2:9">
      <c r="B20" s="130">
        <v>62</v>
      </c>
      <c r="C20" s="131" t="s">
        <v>162</v>
      </c>
      <c r="D20" s="132"/>
      <c r="E20" s="132">
        <v>0</v>
      </c>
      <c r="F20" s="132">
        <v>0</v>
      </c>
      <c r="G20" s="132">
        <v>0</v>
      </c>
      <c r="H20" s="133" t="e">
        <f t="shared" si="1"/>
        <v>#DIV/0!</v>
      </c>
      <c r="I20" s="133" t="e">
        <f t="shared" si="2"/>
        <v>#DIV/0!</v>
      </c>
    </row>
    <row r="21" spans="2:9">
      <c r="B21" s="136" t="s">
        <v>163</v>
      </c>
      <c r="C21" s="137"/>
      <c r="D21" s="137"/>
      <c r="E21" s="137"/>
      <c r="F21" s="137"/>
      <c r="G21" s="137"/>
      <c r="H21" s="137"/>
      <c r="I21" s="153"/>
    </row>
    <row r="22" s="2" customFormat="1" spans="2:9">
      <c r="B22" s="138"/>
      <c r="C22" s="139" t="s">
        <v>60</v>
      </c>
      <c r="D22" s="140">
        <f>D23+D24+D25</f>
        <v>0</v>
      </c>
      <c r="E22" s="140">
        <f t="shared" ref="E22:G22" si="7">E23+E24+E25</f>
        <v>0</v>
      </c>
      <c r="F22" s="140">
        <f t="shared" si="7"/>
        <v>0</v>
      </c>
      <c r="G22" s="140">
        <f t="shared" si="7"/>
        <v>0</v>
      </c>
      <c r="H22" s="141" t="e">
        <f t="shared" ref="H22:H26" si="8">G22/D22*100</f>
        <v>#DIV/0!</v>
      </c>
      <c r="I22" s="141" t="e">
        <f t="shared" ref="I22:I26" si="9">G22/F22*100</f>
        <v>#DIV/0!</v>
      </c>
    </row>
    <row r="23" s="3" customFormat="1" spans="2:9">
      <c r="B23" s="130">
        <v>482</v>
      </c>
      <c r="C23" s="131" t="s">
        <v>164</v>
      </c>
      <c r="D23" s="132">
        <v>0</v>
      </c>
      <c r="E23" s="132">
        <v>0</v>
      </c>
      <c r="F23" s="132">
        <v>0</v>
      </c>
      <c r="G23" s="132">
        <v>0</v>
      </c>
      <c r="H23" s="133" t="e">
        <f t="shared" si="8"/>
        <v>#DIV/0!</v>
      </c>
      <c r="I23" s="133" t="e">
        <f t="shared" si="9"/>
        <v>#DIV/0!</v>
      </c>
    </row>
    <row r="24" s="3" customFormat="1" spans="2:9">
      <c r="B24" s="142">
        <v>322</v>
      </c>
      <c r="C24" s="143" t="s">
        <v>165</v>
      </c>
      <c r="D24" s="132"/>
      <c r="E24" s="132">
        <v>0</v>
      </c>
      <c r="F24" s="132">
        <v>0</v>
      </c>
      <c r="G24" s="132">
        <v>0</v>
      </c>
      <c r="H24" s="133" t="e">
        <f t="shared" si="8"/>
        <v>#DIV/0!</v>
      </c>
      <c r="I24" s="133" t="e">
        <f t="shared" si="9"/>
        <v>#DIV/0!</v>
      </c>
    </row>
    <row r="25" s="3" customFormat="1" spans="2:9">
      <c r="B25" s="142">
        <v>622</v>
      </c>
      <c r="C25" s="143" t="s">
        <v>166</v>
      </c>
      <c r="D25" s="132">
        <v>0</v>
      </c>
      <c r="E25" s="132">
        <v>0</v>
      </c>
      <c r="F25" s="132">
        <v>0</v>
      </c>
      <c r="G25" s="132">
        <v>0</v>
      </c>
      <c r="H25" s="133" t="e">
        <f t="shared" si="8"/>
        <v>#DIV/0!</v>
      </c>
      <c r="I25" s="133" t="e">
        <f t="shared" si="9"/>
        <v>#DIV/0!</v>
      </c>
    </row>
    <row r="26" s="3" customFormat="1" spans="2:9">
      <c r="B26" s="251" t="s">
        <v>63</v>
      </c>
      <c r="C26" s="145"/>
      <c r="D26" s="146">
        <f>+D7+D22</f>
        <v>1267121.27</v>
      </c>
      <c r="E26" s="146">
        <f>+E7+E22</f>
        <v>1270147.44</v>
      </c>
      <c r="F26" s="146">
        <f>+F7+F22</f>
        <v>1302526.8</v>
      </c>
      <c r="G26" s="146">
        <f>+G7+G22</f>
        <v>676917.83</v>
      </c>
      <c r="H26" s="147">
        <f t="shared" si="8"/>
        <v>53.4217084052263</v>
      </c>
      <c r="I26" s="147">
        <f t="shared" si="9"/>
        <v>51.9695894165095</v>
      </c>
    </row>
    <row r="27" s="3" customFormat="1" spans="2:9">
      <c r="B27" s="148"/>
      <c r="C27" s="149"/>
      <c r="D27" s="132"/>
      <c r="E27" s="132"/>
      <c r="F27" s="132"/>
      <c r="G27" s="132"/>
      <c r="H27" s="133"/>
      <c r="I27" s="133"/>
    </row>
    <row r="28" spans="2:9">
      <c r="B28" s="150"/>
      <c r="C28" s="123" t="s">
        <v>167</v>
      </c>
      <c r="D28" s="124">
        <f>+D29+D33+D36+D39+D41</f>
        <v>1307033.2</v>
      </c>
      <c r="E28" s="124">
        <f t="shared" ref="E28:G28" si="10">+E29+E33+E36+E39+E41</f>
        <v>1270147.44</v>
      </c>
      <c r="F28" s="124">
        <f t="shared" si="10"/>
        <v>1302526.8</v>
      </c>
      <c r="G28" s="124">
        <f t="shared" si="10"/>
        <v>625211.12</v>
      </c>
      <c r="H28" s="125">
        <f t="shared" ref="H28:H43" si="11">G28/D28*100</f>
        <v>47.834371766532</v>
      </c>
      <c r="I28" s="125">
        <f t="shared" si="2"/>
        <v>47.9998661064018</v>
      </c>
    </row>
    <row r="29" s="2" customFormat="1" spans="2:9">
      <c r="B29" s="126"/>
      <c r="C29" s="127" t="s">
        <v>149</v>
      </c>
      <c r="D29" s="128">
        <f>SUM(D30:D32)</f>
        <v>829964.59</v>
      </c>
      <c r="E29" s="128">
        <f t="shared" ref="E29" si="12">SUM(E30:E31)</f>
        <v>718263.69</v>
      </c>
      <c r="F29" s="128">
        <f>SUM(F30:F32)</f>
        <v>718263.69</v>
      </c>
      <c r="G29" s="128">
        <f>SUM(G30:G32)</f>
        <v>343956.72</v>
      </c>
      <c r="H29" s="129">
        <f t="shared" si="11"/>
        <v>41.4423367146302</v>
      </c>
      <c r="I29" s="129">
        <f t="shared" si="2"/>
        <v>47.8872487623591</v>
      </c>
    </row>
    <row r="30" s="3" customFormat="1" spans="2:9">
      <c r="B30" s="130">
        <v>11</v>
      </c>
      <c r="C30" s="131" t="s">
        <v>150</v>
      </c>
      <c r="D30" s="132">
        <v>356189.72</v>
      </c>
      <c r="E30" s="132">
        <v>356195</v>
      </c>
      <c r="F30" s="132">
        <v>356195</v>
      </c>
      <c r="G30" s="132">
        <v>311516.27</v>
      </c>
      <c r="H30" s="133">
        <f t="shared" si="11"/>
        <v>87.4579620096841</v>
      </c>
      <c r="I30" s="133">
        <f t="shared" si="2"/>
        <v>87.4566655904771</v>
      </c>
    </row>
    <row r="31" s="3" customFormat="1" spans="2:9">
      <c r="B31" s="130" t="s">
        <v>151</v>
      </c>
      <c r="C31" s="131" t="s">
        <v>152</v>
      </c>
      <c r="D31" s="132">
        <v>473774.87</v>
      </c>
      <c r="E31" s="132">
        <v>362068.69</v>
      </c>
      <c r="F31" s="132">
        <v>362068.69</v>
      </c>
      <c r="G31" s="132">
        <v>32440.45</v>
      </c>
      <c r="H31" s="133">
        <f t="shared" si="11"/>
        <v>6.84722893808192</v>
      </c>
      <c r="I31" s="133">
        <f t="shared" si="2"/>
        <v>8.95975015127654</v>
      </c>
    </row>
    <row r="32" s="3" customFormat="1" spans="2:9">
      <c r="B32" s="130" t="s">
        <v>151</v>
      </c>
      <c r="C32" s="131" t="s">
        <v>168</v>
      </c>
      <c r="D32" s="132"/>
      <c r="E32" s="132">
        <v>0</v>
      </c>
      <c r="F32" s="132">
        <v>0</v>
      </c>
      <c r="G32" s="132">
        <v>0</v>
      </c>
      <c r="H32" s="133" t="e">
        <f t="shared" si="11"/>
        <v>#DIV/0!</v>
      </c>
      <c r="I32" s="133" t="e">
        <f t="shared" si="2"/>
        <v>#DIV/0!</v>
      </c>
    </row>
    <row r="33" s="2" customFormat="1" spans="2:9">
      <c r="B33" s="126"/>
      <c r="C33" s="127" t="s">
        <v>154</v>
      </c>
      <c r="D33" s="128">
        <f>SUM(D34:D35)</f>
        <v>270.72</v>
      </c>
      <c r="E33" s="128">
        <f t="shared" ref="E33" si="13">SUM(E34)</f>
        <v>278.75</v>
      </c>
      <c r="F33" s="128">
        <f>SUM(F34:F35)</f>
        <v>278.75</v>
      </c>
      <c r="G33" s="128">
        <f>SUM(G34:G35)</f>
        <v>0</v>
      </c>
      <c r="H33" s="129">
        <f t="shared" si="11"/>
        <v>0</v>
      </c>
      <c r="I33" s="129">
        <f t="shared" si="2"/>
        <v>0</v>
      </c>
    </row>
    <row r="34" s="3" customFormat="1" spans="2:9">
      <c r="B34" s="130">
        <v>37</v>
      </c>
      <c r="C34" s="131" t="s">
        <v>155</v>
      </c>
      <c r="D34" s="132">
        <v>270.72</v>
      </c>
      <c r="E34" s="132">
        <v>278.75</v>
      </c>
      <c r="F34" s="132">
        <v>278.75</v>
      </c>
      <c r="G34" s="132">
        <v>0</v>
      </c>
      <c r="H34" s="133">
        <f t="shared" si="11"/>
        <v>0</v>
      </c>
      <c r="I34" s="133">
        <f t="shared" si="2"/>
        <v>0</v>
      </c>
    </row>
    <row r="35" s="3" customFormat="1" spans="2:9">
      <c r="B35" s="130">
        <v>37</v>
      </c>
      <c r="C35" s="131" t="s">
        <v>165</v>
      </c>
      <c r="D35" s="132"/>
      <c r="E35" s="132">
        <v>0</v>
      </c>
      <c r="F35" s="132">
        <v>0</v>
      </c>
      <c r="G35" s="132">
        <v>0</v>
      </c>
      <c r="H35" s="133" t="e">
        <f t="shared" si="11"/>
        <v>#DIV/0!</v>
      </c>
      <c r="I35" s="133" t="e">
        <f t="shared" si="2"/>
        <v>#DIV/0!</v>
      </c>
    </row>
    <row r="36" s="2" customFormat="1" spans="2:9">
      <c r="B36" s="126"/>
      <c r="C36" s="127" t="s">
        <v>156</v>
      </c>
      <c r="D36" s="128">
        <f>SUM(D37:D38)</f>
        <v>476797.89</v>
      </c>
      <c r="E36" s="128">
        <f t="shared" ref="E36:G36" si="14">SUM(E37:E38)</f>
        <v>551605</v>
      </c>
      <c r="F36" s="128">
        <f t="shared" si="14"/>
        <v>583984.36</v>
      </c>
      <c r="G36" s="128">
        <f t="shared" si="14"/>
        <v>281254.4</v>
      </c>
      <c r="H36" s="129">
        <f t="shared" si="11"/>
        <v>58.9881805055807</v>
      </c>
      <c r="I36" s="129">
        <f t="shared" si="2"/>
        <v>48.1612897989254</v>
      </c>
    </row>
    <row r="37" s="3" customFormat="1" spans="2:9">
      <c r="B37" s="130">
        <v>48</v>
      </c>
      <c r="C37" s="131" t="s">
        <v>157</v>
      </c>
      <c r="D37" s="132">
        <v>454849.7</v>
      </c>
      <c r="E37" s="132">
        <v>551605</v>
      </c>
      <c r="F37" s="132">
        <v>551605</v>
      </c>
      <c r="G37" s="132">
        <v>281254.4</v>
      </c>
      <c r="H37" s="133">
        <f t="shared" si="11"/>
        <v>61.8345796424621</v>
      </c>
      <c r="I37" s="133">
        <f t="shared" si="2"/>
        <v>50.9883703012119</v>
      </c>
    </row>
    <row r="38" s="118" customFormat="1" ht="12.75" spans="2:10">
      <c r="B38" s="92">
        <v>482</v>
      </c>
      <c r="C38" s="92" t="s">
        <v>164</v>
      </c>
      <c r="D38" s="151">
        <v>21948.19</v>
      </c>
      <c r="E38" s="151">
        <v>0</v>
      </c>
      <c r="F38" s="151">
        <v>32379.36</v>
      </c>
      <c r="G38" s="151">
        <v>0</v>
      </c>
      <c r="H38" s="152">
        <f t="shared" si="11"/>
        <v>0</v>
      </c>
      <c r="I38" s="152">
        <f t="shared" si="2"/>
        <v>0</v>
      </c>
      <c r="J38" s="154"/>
    </row>
    <row r="39" s="2" customFormat="1" spans="2:9">
      <c r="B39" s="126"/>
      <c r="C39" s="127" t="s">
        <v>159</v>
      </c>
      <c r="D39" s="128">
        <f>SUM(D40)</f>
        <v>0</v>
      </c>
      <c r="E39" s="128">
        <f t="shared" ref="E39:G39" si="15">SUM(E40)</f>
        <v>0</v>
      </c>
      <c r="F39" s="128">
        <f t="shared" si="15"/>
        <v>0</v>
      </c>
      <c r="G39" s="128">
        <f t="shared" si="15"/>
        <v>0</v>
      </c>
      <c r="H39" s="129" t="e">
        <f t="shared" si="11"/>
        <v>#DIV/0!</v>
      </c>
      <c r="I39" s="129" t="e">
        <f t="shared" si="2"/>
        <v>#DIV/0!</v>
      </c>
    </row>
    <row r="40" s="3" customFormat="1" spans="2:9">
      <c r="B40" s="130">
        <v>54</v>
      </c>
      <c r="C40" s="131" t="s">
        <v>160</v>
      </c>
      <c r="D40" s="132"/>
      <c r="E40" s="132">
        <v>0</v>
      </c>
      <c r="F40" s="132">
        <v>0</v>
      </c>
      <c r="G40" s="132">
        <v>0</v>
      </c>
      <c r="H40" s="133" t="e">
        <f t="shared" si="11"/>
        <v>#DIV/0!</v>
      </c>
      <c r="I40" s="133" t="e">
        <f t="shared" si="2"/>
        <v>#DIV/0!</v>
      </c>
    </row>
    <row r="41" s="2" customFormat="1" spans="2:9">
      <c r="B41" s="126"/>
      <c r="C41" s="127" t="s">
        <v>161</v>
      </c>
      <c r="D41" s="128">
        <f>SUM(D42:D43)</f>
        <v>0</v>
      </c>
      <c r="E41" s="128">
        <f t="shared" ref="E41:G41" si="16">SUM(E42:E43)</f>
        <v>0</v>
      </c>
      <c r="F41" s="128">
        <f t="shared" si="16"/>
        <v>0</v>
      </c>
      <c r="G41" s="128">
        <f t="shared" si="16"/>
        <v>0</v>
      </c>
      <c r="H41" s="129" t="e">
        <f t="shared" si="11"/>
        <v>#DIV/0!</v>
      </c>
      <c r="I41" s="129" t="e">
        <f t="shared" si="2"/>
        <v>#DIV/0!</v>
      </c>
    </row>
    <row r="42" s="2" customFormat="1" spans="2:9">
      <c r="B42" s="130">
        <v>62</v>
      </c>
      <c r="C42" s="131" t="s">
        <v>169</v>
      </c>
      <c r="D42" s="132">
        <v>0</v>
      </c>
      <c r="E42" s="132">
        <v>0</v>
      </c>
      <c r="F42" s="132">
        <v>0</v>
      </c>
      <c r="G42" s="132">
        <v>0</v>
      </c>
      <c r="H42" s="133" t="e">
        <f t="shared" si="11"/>
        <v>#DIV/0!</v>
      </c>
      <c r="I42" s="133" t="e">
        <f t="shared" si="2"/>
        <v>#DIV/0!</v>
      </c>
    </row>
    <row r="43" s="3" customFormat="1" spans="2:9">
      <c r="B43" s="130">
        <v>622</v>
      </c>
      <c r="C43" s="131" t="s">
        <v>166</v>
      </c>
      <c r="D43" s="132">
        <v>0</v>
      </c>
      <c r="E43" s="132">
        <v>0</v>
      </c>
      <c r="F43" s="132">
        <v>0</v>
      </c>
      <c r="G43" s="132">
        <v>0</v>
      </c>
      <c r="H43" s="133" t="e">
        <f t="shared" si="11"/>
        <v>#DIV/0!</v>
      </c>
      <c r="I43" s="133" t="e">
        <f t="shared" si="2"/>
        <v>#DIV/0!</v>
      </c>
    </row>
    <row r="46" spans="7:7">
      <c r="G46" s="63"/>
    </row>
    <row r="47" spans="7:7">
      <c r="G47" s="63"/>
    </row>
  </sheetData>
  <mergeCells count="5">
    <mergeCell ref="B2:I2"/>
    <mergeCell ref="B3:I3"/>
    <mergeCell ref="B6:C6"/>
    <mergeCell ref="B21:I21"/>
    <mergeCell ref="B26:C26"/>
  </mergeCell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17" sqref="K17"/>
    </sheetView>
  </sheetViews>
  <sheetFormatPr defaultColWidth="9" defaultRowHeight="15" outlineLevelCol="6"/>
  <cols>
    <col min="1" max="1" width="37.7142857142857" style="102" customWidth="1"/>
    <col min="2" max="2" width="14.4285714285714" style="102" customWidth="1"/>
    <col min="3" max="3" width="17" customWidth="1"/>
    <col min="4" max="4" width="16.8571428571429" customWidth="1"/>
    <col min="5" max="5" width="20.8571428571429" customWidth="1"/>
    <col min="6" max="6" width="10.1428571428571" customWidth="1"/>
    <col min="7" max="7" width="14" customWidth="1"/>
  </cols>
  <sheetData>
    <row r="1" ht="21" customHeight="1" spans="1:7">
      <c r="A1" s="103" t="s">
        <v>1</v>
      </c>
      <c r="B1" s="103"/>
      <c r="C1" s="103"/>
      <c r="D1" s="103"/>
      <c r="E1" s="103"/>
      <c r="F1" s="103"/>
      <c r="G1" s="103"/>
    </row>
    <row r="2" ht="18" spans="1:6">
      <c r="A2" s="104"/>
      <c r="B2" s="104"/>
      <c r="C2" s="6"/>
      <c r="D2" s="6"/>
      <c r="E2" s="60"/>
      <c r="F2" s="60"/>
    </row>
    <row r="3" ht="18" customHeight="1" spans="1:7">
      <c r="A3" s="103" t="s">
        <v>170</v>
      </c>
      <c r="B3" s="103"/>
      <c r="C3" s="103"/>
      <c r="D3" s="103"/>
      <c r="E3" s="103"/>
      <c r="F3" s="103"/>
      <c r="G3" s="103"/>
    </row>
    <row r="4" ht="15.75" customHeight="1" spans="1:7">
      <c r="A4" s="103" t="s">
        <v>171</v>
      </c>
      <c r="B4" s="103"/>
      <c r="C4" s="103"/>
      <c r="D4" s="103"/>
      <c r="E4" s="103"/>
      <c r="F4" s="103"/>
      <c r="G4" s="103"/>
    </row>
    <row r="5" ht="18" spans="1:7">
      <c r="A5" s="104"/>
      <c r="B5" s="104"/>
      <c r="C5" s="6"/>
      <c r="D5" s="6"/>
      <c r="E5" s="60"/>
      <c r="F5" s="60"/>
      <c r="G5" s="61" t="s">
        <v>3</v>
      </c>
    </row>
    <row r="6" ht="38.25" spans="1:7">
      <c r="A6" s="13" t="s">
        <v>28</v>
      </c>
      <c r="B6" s="12" t="s">
        <v>4</v>
      </c>
      <c r="C6" s="13" t="s">
        <v>5</v>
      </c>
      <c r="D6" s="13" t="s">
        <v>6</v>
      </c>
      <c r="E6" s="13" t="s">
        <v>29</v>
      </c>
      <c r="F6" s="13" t="s">
        <v>8</v>
      </c>
      <c r="G6" s="13" t="s">
        <v>9</v>
      </c>
    </row>
    <row r="7" s="88" customFormat="1" spans="1:7">
      <c r="A7" s="105"/>
      <c r="B7" s="14">
        <v>2</v>
      </c>
      <c r="C7" s="16">
        <v>3</v>
      </c>
      <c r="D7" s="17">
        <v>4</v>
      </c>
      <c r="E7" s="17">
        <v>5</v>
      </c>
      <c r="F7" s="17" t="s">
        <v>10</v>
      </c>
      <c r="G7" s="17" t="s">
        <v>11</v>
      </c>
    </row>
    <row r="8" ht="15.75" customHeight="1" spans="1:7">
      <c r="A8" s="89" t="s">
        <v>167</v>
      </c>
      <c r="B8" s="106">
        <f>B10</f>
        <v>1307033.2</v>
      </c>
      <c r="C8" s="106">
        <f t="shared" ref="C8:E8" si="0">C10</f>
        <v>1270147.44</v>
      </c>
      <c r="D8" s="106">
        <f t="shared" si="0"/>
        <v>1302526.8</v>
      </c>
      <c r="E8" s="106">
        <f t="shared" si="0"/>
        <v>625211.12</v>
      </c>
      <c r="F8" s="106">
        <f>E8/B8*100</f>
        <v>47.834371766532</v>
      </c>
      <c r="G8" s="106">
        <f>E8/D8*100</f>
        <v>47.9998661064018</v>
      </c>
    </row>
    <row r="9" ht="15.75" customHeight="1" spans="1:7">
      <c r="A9" s="107" t="s">
        <v>172</v>
      </c>
      <c r="B9" s="108"/>
      <c r="C9" s="109"/>
      <c r="D9" s="109"/>
      <c r="E9" s="109"/>
      <c r="F9" s="106"/>
      <c r="G9" s="106"/>
    </row>
    <row r="10" spans="1:7">
      <c r="A10" s="107" t="s">
        <v>173</v>
      </c>
      <c r="B10" s="110">
        <f>SUM(B11:B19)</f>
        <v>1307033.2</v>
      </c>
      <c r="C10" s="110">
        <f t="shared" ref="C10:E10" si="1">SUM(C11:C19)</f>
        <v>1270147.44</v>
      </c>
      <c r="D10" s="110">
        <f t="shared" si="1"/>
        <v>1302526.8</v>
      </c>
      <c r="E10" s="110">
        <f t="shared" si="1"/>
        <v>625211.12</v>
      </c>
      <c r="F10" s="106">
        <f t="shared" ref="F10:F12" si="2">E10/B10*100</f>
        <v>47.834371766532</v>
      </c>
      <c r="G10" s="106">
        <f t="shared" ref="G10:G12" si="3">E10/D10*100</f>
        <v>47.9998661064018</v>
      </c>
    </row>
    <row r="11" s="3" customFormat="1" spans="1:7">
      <c r="A11" s="111" t="s">
        <v>174</v>
      </c>
      <c r="B11" s="112"/>
      <c r="C11" s="113"/>
      <c r="D11" s="113"/>
      <c r="E11" s="113"/>
      <c r="F11" s="106"/>
      <c r="G11" s="106"/>
    </row>
    <row r="12" s="3" customFormat="1" spans="1:7">
      <c r="A12" s="111" t="s">
        <v>175</v>
      </c>
      <c r="B12" s="114">
        <v>1307033.2</v>
      </c>
      <c r="C12" s="115">
        <v>1270147.44</v>
      </c>
      <c r="D12" s="115">
        <v>1302526.8</v>
      </c>
      <c r="E12" s="115">
        <v>625211.12</v>
      </c>
      <c r="F12" s="116">
        <f t="shared" si="2"/>
        <v>47.834371766532</v>
      </c>
      <c r="G12" s="116">
        <f t="shared" si="3"/>
        <v>47.9998661064018</v>
      </c>
    </row>
    <row r="13" s="3" customFormat="1" spans="1:7">
      <c r="A13" s="111" t="s">
        <v>176</v>
      </c>
      <c r="B13" s="111"/>
      <c r="C13" s="113"/>
      <c r="D13" s="113"/>
      <c r="E13" s="113"/>
      <c r="F13" s="113"/>
      <c r="G13" s="113"/>
    </row>
    <row r="14" s="3" customFormat="1" spans="1:7">
      <c r="A14" s="111" t="s">
        <v>177</v>
      </c>
      <c r="B14" s="111"/>
      <c r="C14" s="113"/>
      <c r="D14" s="113"/>
      <c r="E14" s="113"/>
      <c r="F14" s="113"/>
      <c r="G14" s="113"/>
    </row>
    <row r="15" s="3" customFormat="1" spans="1:7">
      <c r="A15" s="111" t="s">
        <v>178</v>
      </c>
      <c r="B15" s="111"/>
      <c r="C15" s="113"/>
      <c r="D15" s="113"/>
      <c r="E15" s="113"/>
      <c r="F15" s="113"/>
      <c r="G15" s="113"/>
    </row>
    <row r="16" s="3" customFormat="1" spans="1:7">
      <c r="A16" s="111" t="s">
        <v>179</v>
      </c>
      <c r="B16" s="111"/>
      <c r="C16" s="113"/>
      <c r="D16" s="113"/>
      <c r="E16" s="113"/>
      <c r="F16" s="113"/>
      <c r="G16" s="113"/>
    </row>
    <row r="17" s="3" customFormat="1" ht="25.5" spans="1:7">
      <c r="A17" s="111" t="s">
        <v>180</v>
      </c>
      <c r="B17" s="111"/>
      <c r="C17" s="113"/>
      <c r="D17" s="113"/>
      <c r="E17" s="113"/>
      <c r="F17" s="113"/>
      <c r="G17" s="113"/>
    </row>
    <row r="18" s="3" customFormat="1" spans="1:7">
      <c r="A18" s="111" t="s">
        <v>181</v>
      </c>
      <c r="B18" s="111"/>
      <c r="C18" s="113"/>
      <c r="D18" s="113"/>
      <c r="E18" s="113"/>
      <c r="F18" s="113"/>
      <c r="G18" s="113"/>
    </row>
    <row r="19" s="3" customFormat="1" ht="25.5" spans="1:7">
      <c r="A19" s="111" t="s">
        <v>182</v>
      </c>
      <c r="B19" s="111"/>
      <c r="C19" s="113"/>
      <c r="D19" s="113"/>
      <c r="E19" s="113"/>
      <c r="F19" s="113"/>
      <c r="G19" s="113"/>
    </row>
    <row r="20" spans="1:7">
      <c r="A20" s="117" t="s">
        <v>183</v>
      </c>
      <c r="B20" s="117"/>
      <c r="C20" s="113"/>
      <c r="D20" s="113"/>
      <c r="E20" s="113"/>
      <c r="F20" s="113"/>
      <c r="G20" s="113"/>
    </row>
  </sheetData>
  <mergeCells count="3">
    <mergeCell ref="A1:G1"/>
    <mergeCell ref="A3:G3"/>
    <mergeCell ref="A4:G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I6" sqref="I6"/>
    </sheetView>
  </sheetViews>
  <sheetFormatPr defaultColWidth="9" defaultRowHeight="15"/>
  <cols>
    <col min="1" max="1" width="7.42857142857143" customWidth="1"/>
    <col min="2" max="2" width="8.42857142857143" customWidth="1"/>
    <col min="3" max="3" width="5.42857142857143" customWidth="1"/>
    <col min="4" max="4" width="41" customWidth="1"/>
    <col min="5" max="5" width="11.2857142857143" customWidth="1"/>
    <col min="6" max="6" width="11.7142857142857" customWidth="1"/>
    <col min="7" max="7" width="11" customWidth="1"/>
    <col min="8" max="8" width="14.7142857142857" customWidth="1"/>
    <col min="9" max="9" width="11" customWidth="1"/>
    <col min="10" max="10" width="9.28571428571429" customWidth="1"/>
  </cols>
  <sheetData>
    <row r="1" ht="15.75" customHeight="1" spans="1:12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98"/>
      <c r="L1" s="98"/>
    </row>
    <row r="2" ht="18" spans="1:12">
      <c r="A2" s="88"/>
      <c r="B2" s="88"/>
      <c r="C2" s="88"/>
      <c r="D2" s="88"/>
      <c r="E2" s="88"/>
      <c r="F2" s="88"/>
      <c r="G2" s="88"/>
      <c r="H2" s="88"/>
      <c r="I2" s="99"/>
      <c r="J2" s="100"/>
      <c r="K2" s="100"/>
      <c r="L2" s="100"/>
    </row>
    <row r="3" ht="18" customHeight="1" spans="1:12">
      <c r="A3" s="4" t="s">
        <v>184</v>
      </c>
      <c r="B3" s="4"/>
      <c r="C3" s="4"/>
      <c r="D3" s="4"/>
      <c r="E3" s="4"/>
      <c r="F3" s="4"/>
      <c r="G3" s="4"/>
      <c r="H3" s="4"/>
      <c r="I3" s="4"/>
      <c r="J3" s="4"/>
      <c r="K3" s="98"/>
      <c r="L3" s="98"/>
    </row>
    <row r="4" ht="15.75" customHeight="1" spans="1:12">
      <c r="A4" s="4" t="s">
        <v>185</v>
      </c>
      <c r="B4" s="4"/>
      <c r="C4" s="4"/>
      <c r="D4" s="4"/>
      <c r="E4" s="4"/>
      <c r="F4" s="4"/>
      <c r="G4" s="4"/>
      <c r="H4" s="4"/>
      <c r="I4" s="4"/>
      <c r="J4" s="4"/>
      <c r="K4" s="98"/>
      <c r="L4" s="98"/>
    </row>
    <row r="5" ht="18" spans="1:10">
      <c r="A5" s="6"/>
      <c r="B5" s="6"/>
      <c r="C5" s="6"/>
      <c r="D5" s="6"/>
      <c r="E5" s="6"/>
      <c r="F5" s="6"/>
      <c r="G5" s="6"/>
      <c r="H5" s="60"/>
      <c r="I5" s="60"/>
      <c r="J5" s="61" t="s">
        <v>3</v>
      </c>
    </row>
    <row r="6" ht="51" spans="1:10">
      <c r="A6" s="13" t="s">
        <v>186</v>
      </c>
      <c r="B6" s="12" t="s">
        <v>187</v>
      </c>
      <c r="C6" s="12" t="s">
        <v>145</v>
      </c>
      <c r="D6" s="12" t="s">
        <v>188</v>
      </c>
      <c r="E6" s="12" t="s">
        <v>54</v>
      </c>
      <c r="F6" s="13" t="s">
        <v>55</v>
      </c>
      <c r="G6" s="13" t="s">
        <v>56</v>
      </c>
      <c r="H6" s="13" t="s">
        <v>189</v>
      </c>
      <c r="I6" s="13" t="s">
        <v>58</v>
      </c>
      <c r="J6" s="13" t="s">
        <v>59</v>
      </c>
    </row>
    <row r="7" spans="1:10">
      <c r="A7" s="89">
        <v>8</v>
      </c>
      <c r="B7" s="89"/>
      <c r="C7" s="89"/>
      <c r="D7" s="89" t="s">
        <v>190</v>
      </c>
      <c r="E7" s="89"/>
      <c r="F7" s="90"/>
      <c r="G7" s="90"/>
      <c r="H7" s="90"/>
      <c r="I7" s="90"/>
      <c r="J7" s="90"/>
    </row>
    <row r="8" ht="25.5" spans="1:10">
      <c r="A8" s="91"/>
      <c r="B8" s="91">
        <v>81</v>
      </c>
      <c r="C8" s="91"/>
      <c r="D8" s="91" t="s">
        <v>191</v>
      </c>
      <c r="E8" s="91"/>
      <c r="F8" s="90"/>
      <c r="G8" s="90"/>
      <c r="H8" s="90"/>
      <c r="I8" s="90"/>
      <c r="J8" s="90"/>
    </row>
    <row r="9" spans="1:10">
      <c r="A9" s="89"/>
      <c r="B9" s="89"/>
      <c r="C9" s="92" t="s">
        <v>192</v>
      </c>
      <c r="D9" s="92" t="s">
        <v>155</v>
      </c>
      <c r="E9" s="92"/>
      <c r="F9" s="90"/>
      <c r="G9" s="90"/>
      <c r="H9" s="90"/>
      <c r="I9" s="90"/>
      <c r="J9" s="90"/>
    </row>
    <row r="10" spans="1:10">
      <c r="A10" s="89"/>
      <c r="B10" s="91">
        <v>84</v>
      </c>
      <c r="C10" s="91"/>
      <c r="D10" s="91" t="s">
        <v>193</v>
      </c>
      <c r="E10" s="91"/>
      <c r="F10" s="90"/>
      <c r="G10" s="90"/>
      <c r="H10" s="90"/>
      <c r="I10" s="90"/>
      <c r="J10" s="90"/>
    </row>
    <row r="11" ht="25.5" spans="1:10">
      <c r="A11" s="37"/>
      <c r="B11" s="37"/>
      <c r="C11" s="256" t="s">
        <v>194</v>
      </c>
      <c r="D11" s="257" t="s">
        <v>195</v>
      </c>
      <c r="E11" s="92"/>
      <c r="F11" s="90"/>
      <c r="G11" s="90"/>
      <c r="H11" s="90"/>
      <c r="I11" s="90"/>
      <c r="J11" s="90"/>
    </row>
    <row r="12" ht="25.5" spans="1:10">
      <c r="A12" s="94">
        <v>5</v>
      </c>
      <c r="B12" s="94"/>
      <c r="C12" s="94"/>
      <c r="D12" s="95" t="s">
        <v>196</v>
      </c>
      <c r="E12" s="95"/>
      <c r="F12" s="90"/>
      <c r="G12" s="90"/>
      <c r="H12" s="90"/>
      <c r="I12" s="90"/>
      <c r="J12" s="90"/>
    </row>
    <row r="13" ht="25.5" spans="1:10">
      <c r="A13" s="91"/>
      <c r="B13" s="91">
        <v>54</v>
      </c>
      <c r="C13" s="91"/>
      <c r="D13" s="96" t="s">
        <v>197</v>
      </c>
      <c r="E13" s="96"/>
      <c r="F13" s="90"/>
      <c r="G13" s="90"/>
      <c r="H13" s="90"/>
      <c r="I13" s="90"/>
      <c r="J13" s="101"/>
    </row>
    <row r="14" spans="1:10">
      <c r="A14" s="37"/>
      <c r="B14" s="37"/>
      <c r="C14" s="256" t="s">
        <v>198</v>
      </c>
      <c r="D14" s="256" t="s">
        <v>152</v>
      </c>
      <c r="E14" s="93"/>
      <c r="F14" s="90"/>
      <c r="G14" s="90"/>
      <c r="H14" s="90"/>
      <c r="I14" s="90"/>
      <c r="J14" s="90"/>
    </row>
    <row r="15" spans="1:10">
      <c r="A15" s="37"/>
      <c r="B15" s="37"/>
      <c r="C15" s="92" t="s">
        <v>192</v>
      </c>
      <c r="D15" s="92" t="s">
        <v>155</v>
      </c>
      <c r="E15" s="92"/>
      <c r="F15" s="90"/>
      <c r="G15" s="90"/>
      <c r="H15" s="90"/>
      <c r="I15" s="90"/>
      <c r="J15" s="90"/>
    </row>
    <row r="16" spans="1:10">
      <c r="A16" s="91"/>
      <c r="B16" s="91"/>
      <c r="C16" s="256" t="s">
        <v>199</v>
      </c>
      <c r="D16" s="256" t="s">
        <v>150</v>
      </c>
      <c r="E16" s="93"/>
      <c r="F16" s="90"/>
      <c r="G16" s="90"/>
      <c r="H16" s="90"/>
      <c r="I16" s="90"/>
      <c r="J16" s="101"/>
    </row>
    <row r="17" ht="25.5" spans="1:10">
      <c r="A17" s="37"/>
      <c r="B17" s="37"/>
      <c r="C17" s="256" t="s">
        <v>200</v>
      </c>
      <c r="D17" s="257" t="s">
        <v>157</v>
      </c>
      <c r="E17" s="92"/>
      <c r="F17" s="90"/>
      <c r="G17" s="90"/>
      <c r="H17" s="90"/>
      <c r="I17" s="90"/>
      <c r="J17" s="90"/>
    </row>
    <row r="18" spans="1:10">
      <c r="A18" s="37"/>
      <c r="B18" s="94"/>
      <c r="C18" s="256" t="s">
        <v>201</v>
      </c>
      <c r="D18" s="256" t="s">
        <v>202</v>
      </c>
      <c r="E18" s="93"/>
      <c r="F18" s="90"/>
      <c r="G18" s="90"/>
      <c r="H18" s="90"/>
      <c r="I18" s="90"/>
      <c r="J18" s="90"/>
    </row>
    <row r="19" spans="1:10">
      <c r="A19" s="37"/>
      <c r="B19" s="37"/>
      <c r="C19" s="256" t="s">
        <v>203</v>
      </c>
      <c r="D19" s="256" t="s">
        <v>160</v>
      </c>
      <c r="E19" s="93"/>
      <c r="F19" s="90"/>
      <c r="G19" s="90"/>
      <c r="H19" s="90"/>
      <c r="I19" s="90"/>
      <c r="J19" s="90"/>
    </row>
    <row r="20" spans="1:10">
      <c r="A20" s="37"/>
      <c r="B20" s="94"/>
      <c r="C20" s="256" t="s">
        <v>204</v>
      </c>
      <c r="D20" s="256" t="s">
        <v>205</v>
      </c>
      <c r="E20" s="93"/>
      <c r="F20" s="90"/>
      <c r="G20" s="90"/>
      <c r="H20" s="90"/>
      <c r="I20" s="90"/>
      <c r="J20" s="90"/>
    </row>
    <row r="21" s="3" customFormat="1" spans="1:10">
      <c r="A21" s="93"/>
      <c r="B21" s="92"/>
      <c r="C21" s="92" t="s">
        <v>206</v>
      </c>
      <c r="D21" s="92" t="s">
        <v>162</v>
      </c>
      <c r="E21" s="92"/>
      <c r="F21" s="97"/>
      <c r="G21" s="97"/>
      <c r="H21" s="97"/>
      <c r="I21" s="97"/>
      <c r="J21" s="97"/>
    </row>
    <row r="22" spans="1:10">
      <c r="A22" s="91"/>
      <c r="B22" s="91"/>
      <c r="C22" s="256" t="s">
        <v>207</v>
      </c>
      <c r="D22" s="256" t="s">
        <v>208</v>
      </c>
      <c r="E22" s="93"/>
      <c r="F22" s="90"/>
      <c r="G22" s="90"/>
      <c r="H22" s="90"/>
      <c r="I22" s="90"/>
      <c r="J22" s="101"/>
    </row>
  </sheetData>
  <mergeCells count="4">
    <mergeCell ref="A1:J1"/>
    <mergeCell ref="A2:H2"/>
    <mergeCell ref="A3:J3"/>
    <mergeCell ref="A4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1"/>
  <sheetViews>
    <sheetView workbookViewId="0">
      <pane ySplit="4" topLeftCell="A122" activePane="bottomLeft" state="frozen"/>
      <selection/>
      <selection pane="bottomLeft" activeCell="N36" sqref="N36"/>
    </sheetView>
  </sheetViews>
  <sheetFormatPr defaultColWidth="9" defaultRowHeight="15"/>
  <cols>
    <col min="1" max="1" width="4.28571428571429" customWidth="1"/>
    <col min="2" max="2" width="3.57142857142857" customWidth="1"/>
    <col min="3" max="3" width="14.7142857142857" customWidth="1"/>
    <col min="4" max="4" width="51.5714285714286" customWidth="1"/>
    <col min="5" max="5" width="15.1428571428571" customWidth="1"/>
    <col min="6" max="6" width="11.7142857142857" customWidth="1"/>
    <col min="7" max="7" width="13.8571428571429" customWidth="1"/>
    <col min="8" max="8" width="14.5714285714286" customWidth="1"/>
    <col min="9" max="9" width="12.1428571428571" customWidth="1"/>
    <col min="10" max="10" width="13.7142857142857" customWidth="1"/>
    <col min="12" max="12" width="10.1428571428571" customWidth="1"/>
    <col min="14" max="14" width="11.7142857142857" customWidth="1"/>
  </cols>
  <sheetData>
    <row r="1" ht="18" customHeight="1" spans="1:10">
      <c r="A1" s="4" t="s">
        <v>209</v>
      </c>
      <c r="B1" s="4"/>
      <c r="C1" s="4"/>
      <c r="D1" s="4"/>
      <c r="E1" s="4"/>
      <c r="F1" s="4"/>
      <c r="G1" s="4"/>
      <c r="H1" s="4"/>
      <c r="I1" s="4"/>
      <c r="J1" s="4"/>
    </row>
    <row r="2" ht="15.75" spans="1:10">
      <c r="A2" s="5" t="s">
        <v>210</v>
      </c>
      <c r="B2" s="5"/>
      <c r="C2" s="5"/>
      <c r="D2" s="5"/>
      <c r="E2" s="5"/>
      <c r="F2" s="5"/>
      <c r="G2" s="5"/>
      <c r="H2" s="5"/>
      <c r="I2" s="5"/>
      <c r="J2" s="5"/>
    </row>
    <row r="3" ht="14.25" customHeight="1" spans="1:12">
      <c r="A3" s="6"/>
      <c r="B3" s="6"/>
      <c r="C3" s="6"/>
      <c r="D3" s="6"/>
      <c r="E3" s="7"/>
      <c r="F3" s="6"/>
      <c r="G3" s="7"/>
      <c r="H3" s="8"/>
      <c r="I3" s="60"/>
      <c r="J3" s="61" t="s">
        <v>3</v>
      </c>
      <c r="L3" s="62"/>
    </row>
    <row r="4" ht="38.25" spans="1:10">
      <c r="A4" s="9" t="s">
        <v>211</v>
      </c>
      <c r="B4" s="10"/>
      <c r="C4" s="11"/>
      <c r="D4" s="12" t="s">
        <v>212</v>
      </c>
      <c r="E4" s="13" t="s">
        <v>4</v>
      </c>
      <c r="F4" s="13" t="s">
        <v>5</v>
      </c>
      <c r="G4" s="13" t="s">
        <v>6</v>
      </c>
      <c r="H4" s="13" t="s">
        <v>213</v>
      </c>
      <c r="I4" s="13" t="s">
        <v>8</v>
      </c>
      <c r="J4" s="13" t="s">
        <v>9</v>
      </c>
    </row>
    <row r="5" s="1" customFormat="1" ht="9.75" customHeight="1" spans="1:10">
      <c r="A5" s="14">
        <v>1</v>
      </c>
      <c r="B5" s="15"/>
      <c r="C5" s="15"/>
      <c r="D5" s="16"/>
      <c r="E5" s="17">
        <v>2</v>
      </c>
      <c r="F5" s="17">
        <v>3</v>
      </c>
      <c r="G5" s="17">
        <v>4</v>
      </c>
      <c r="H5" s="17">
        <v>5</v>
      </c>
      <c r="I5" s="17" t="s">
        <v>10</v>
      </c>
      <c r="J5" s="17" t="s">
        <v>11</v>
      </c>
    </row>
    <row r="6" ht="17.25" customHeight="1" spans="1:10">
      <c r="A6" s="18" t="s">
        <v>214</v>
      </c>
      <c r="B6" s="19"/>
      <c r="C6" s="20"/>
      <c r="D6" s="20" t="s">
        <v>215</v>
      </c>
      <c r="E6" s="21">
        <f>E7+E138+E190+E17+E207</f>
        <v>1307033.2</v>
      </c>
      <c r="F6" s="21">
        <f>F7+F138+F190+F17+F207</f>
        <v>1270147.44</v>
      </c>
      <c r="G6" s="21">
        <f>G7+G138+G190+G17+G207</f>
        <v>1302526.8</v>
      </c>
      <c r="H6" s="21">
        <f>H7+H138+H190+H17+H207</f>
        <v>625211.12</v>
      </c>
      <c r="I6" s="21">
        <f>H6/E6*100</f>
        <v>47.834371766532</v>
      </c>
      <c r="J6" s="21">
        <f t="shared" ref="J6:J9" si="0">H6/G6*100</f>
        <v>47.9998661064018</v>
      </c>
    </row>
    <row r="7" spans="1:10">
      <c r="A7" s="22" t="s">
        <v>216</v>
      </c>
      <c r="B7" s="23"/>
      <c r="C7" s="24"/>
      <c r="D7" s="24" t="s">
        <v>217</v>
      </c>
      <c r="E7" s="25">
        <f>E8+E39+E42+E72+E113+E117+E133</f>
        <v>1254684.59</v>
      </c>
      <c r="F7" s="25">
        <f>F8+F39+F42+F72+F113+F117+F133</f>
        <v>1216344.73</v>
      </c>
      <c r="G7" s="25">
        <f>G8+G39+G42+G72+G113+G117+G133</f>
        <v>1249384.09</v>
      </c>
      <c r="H7" s="25">
        <f>H8+H39+H42+H72+H113+H117+H133</f>
        <v>607688.03</v>
      </c>
      <c r="I7" s="25">
        <f>H7/E7*100</f>
        <v>48.4335294179392</v>
      </c>
      <c r="J7" s="25">
        <f t="shared" si="0"/>
        <v>48.639008201233</v>
      </c>
    </row>
    <row r="8" spans="1:12">
      <c r="A8" s="26" t="s">
        <v>218</v>
      </c>
      <c r="B8" s="27"/>
      <c r="C8" s="28"/>
      <c r="D8" s="28" t="s">
        <v>152</v>
      </c>
      <c r="E8" s="29">
        <f>+E9+E15+E37</f>
        <v>453273.98</v>
      </c>
      <c r="F8" s="29">
        <f>F9+F15+F37</f>
        <v>340118.98</v>
      </c>
      <c r="G8" s="29">
        <f>G9+G15+G37</f>
        <v>340778.98</v>
      </c>
      <c r="H8" s="29">
        <f>+H9+H15+H37</f>
        <v>26660</v>
      </c>
      <c r="I8" s="29">
        <f>H8/E8*100</f>
        <v>5.88165241693335</v>
      </c>
      <c r="J8" s="29">
        <f t="shared" si="0"/>
        <v>7.82325247877671</v>
      </c>
      <c r="L8" s="63"/>
    </row>
    <row r="9" s="2" customFormat="1" spans="1:10">
      <c r="A9" s="30">
        <v>31</v>
      </c>
      <c r="B9" s="31"/>
      <c r="C9" s="32"/>
      <c r="D9" s="33" t="s">
        <v>66</v>
      </c>
      <c r="E9" s="34">
        <f>SUM(E10:E14)</f>
        <v>392593.27</v>
      </c>
      <c r="F9" s="34">
        <v>280393.27</v>
      </c>
      <c r="G9" s="34">
        <v>280393.27</v>
      </c>
      <c r="H9" s="34">
        <f>SUM(H10:H14)</f>
        <v>26000</v>
      </c>
      <c r="I9" s="34">
        <f t="shared" ref="I9:J201" si="1">H9/E9*100</f>
        <v>6.62263008227319</v>
      </c>
      <c r="J9" s="34">
        <f t="shared" si="0"/>
        <v>9.27269046079458</v>
      </c>
    </row>
    <row r="10" spans="1:10">
      <c r="A10" s="35"/>
      <c r="B10" s="36"/>
      <c r="C10" s="37">
        <v>3111</v>
      </c>
      <c r="D10" s="253" t="s">
        <v>68</v>
      </c>
      <c r="E10" s="38">
        <v>309356.25</v>
      </c>
      <c r="F10" s="38"/>
      <c r="G10" s="38"/>
      <c r="H10" s="38">
        <v>20000</v>
      </c>
      <c r="I10" s="42">
        <f t="shared" si="1"/>
        <v>6.46503828514859</v>
      </c>
      <c r="J10" s="42"/>
    </row>
    <row r="11" spans="1:10">
      <c r="A11" s="35"/>
      <c r="B11" s="36"/>
      <c r="C11" s="37">
        <v>3113</v>
      </c>
      <c r="D11" s="253" t="s">
        <v>69</v>
      </c>
      <c r="E11" s="38">
        <v>2376.73</v>
      </c>
      <c r="F11" s="38"/>
      <c r="G11" s="38"/>
      <c r="H11" s="38">
        <v>0</v>
      </c>
      <c r="I11" s="42">
        <f t="shared" si="1"/>
        <v>0</v>
      </c>
      <c r="J11" s="42"/>
    </row>
    <row r="12" spans="1:10">
      <c r="A12" s="35"/>
      <c r="B12" s="36"/>
      <c r="C12" s="37">
        <v>3114</v>
      </c>
      <c r="D12" s="253" t="s">
        <v>70</v>
      </c>
      <c r="E12" s="38">
        <v>29260.29</v>
      </c>
      <c r="F12" s="38"/>
      <c r="G12" s="38"/>
      <c r="H12" s="38">
        <v>0</v>
      </c>
      <c r="I12" s="42">
        <f t="shared" si="1"/>
        <v>0</v>
      </c>
      <c r="J12" s="42"/>
    </row>
    <row r="13" spans="1:10">
      <c r="A13" s="35"/>
      <c r="B13" s="36"/>
      <c r="C13" s="37">
        <v>3121</v>
      </c>
      <c r="D13" s="253" t="s">
        <v>71</v>
      </c>
      <c r="E13" s="38">
        <v>12100</v>
      </c>
      <c r="F13" s="38"/>
      <c r="G13" s="38"/>
      <c r="H13" s="38">
        <v>0</v>
      </c>
      <c r="I13" s="42">
        <f t="shared" si="1"/>
        <v>0</v>
      </c>
      <c r="J13" s="42"/>
    </row>
    <row r="14" spans="1:10">
      <c r="A14" s="35"/>
      <c r="B14" s="36"/>
      <c r="C14" s="37">
        <v>3132</v>
      </c>
      <c r="D14" s="253" t="s">
        <v>73</v>
      </c>
      <c r="E14" s="38">
        <v>39500</v>
      </c>
      <c r="F14" s="38"/>
      <c r="G14" s="38"/>
      <c r="H14" s="38">
        <v>6000</v>
      </c>
      <c r="I14" s="42">
        <f t="shared" si="1"/>
        <v>15.1898734177215</v>
      </c>
      <c r="J14" s="42"/>
    </row>
    <row r="15" s="2" customFormat="1" spans="1:13">
      <c r="A15" s="39">
        <v>32</v>
      </c>
      <c r="B15" s="40"/>
      <c r="C15" s="41"/>
      <c r="D15" s="33" t="s">
        <v>75</v>
      </c>
      <c r="E15" s="34">
        <f>SUM(E16:E36)</f>
        <v>59725.11</v>
      </c>
      <c r="F15" s="34">
        <v>58770.11</v>
      </c>
      <c r="G15" s="34">
        <v>58770.11</v>
      </c>
      <c r="H15" s="34">
        <f t="shared" ref="H15" si="2">SUM(H16:H36)</f>
        <v>0</v>
      </c>
      <c r="I15" s="34">
        <f t="shared" si="1"/>
        <v>0</v>
      </c>
      <c r="J15" s="34">
        <f t="shared" ref="J15" si="3">H15/G15*100</f>
        <v>0</v>
      </c>
      <c r="M15" s="64"/>
    </row>
    <row r="16" spans="1:10">
      <c r="A16" s="35"/>
      <c r="B16" s="36"/>
      <c r="C16" s="37">
        <v>3211</v>
      </c>
      <c r="D16" s="253" t="s">
        <v>77</v>
      </c>
      <c r="E16" s="42">
        <v>209.18</v>
      </c>
      <c r="F16" s="42"/>
      <c r="G16" s="42"/>
      <c r="H16" s="43">
        <v>0</v>
      </c>
      <c r="I16" s="42">
        <f t="shared" si="1"/>
        <v>0</v>
      </c>
      <c r="J16" s="42"/>
    </row>
    <row r="17" spans="1:10">
      <c r="A17" s="35"/>
      <c r="B17" s="36"/>
      <c r="C17" s="37">
        <v>3212</v>
      </c>
      <c r="D17" s="253" t="s">
        <v>78</v>
      </c>
      <c r="E17" s="42">
        <v>0</v>
      </c>
      <c r="F17" s="42"/>
      <c r="G17" s="42"/>
      <c r="H17" s="42">
        <v>0</v>
      </c>
      <c r="I17" s="42" t="e">
        <f t="shared" si="1"/>
        <v>#DIV/0!</v>
      </c>
      <c r="J17" s="42"/>
    </row>
    <row r="18" spans="1:10">
      <c r="A18" s="35"/>
      <c r="B18" s="36"/>
      <c r="C18" s="37">
        <v>3213</v>
      </c>
      <c r="D18" s="253" t="s">
        <v>79</v>
      </c>
      <c r="E18" s="42">
        <v>258.38</v>
      </c>
      <c r="F18" s="42"/>
      <c r="G18" s="42"/>
      <c r="H18" s="42">
        <v>0</v>
      </c>
      <c r="I18" s="42">
        <f t="shared" si="1"/>
        <v>0</v>
      </c>
      <c r="J18" s="42"/>
    </row>
    <row r="19" spans="1:10">
      <c r="A19" s="35"/>
      <c r="B19" s="36"/>
      <c r="C19" s="37">
        <v>3214</v>
      </c>
      <c r="D19" s="253" t="s">
        <v>80</v>
      </c>
      <c r="E19" s="42">
        <v>0</v>
      </c>
      <c r="F19" s="42"/>
      <c r="G19" s="42"/>
      <c r="H19" s="42">
        <v>0</v>
      </c>
      <c r="I19" s="42" t="e">
        <f t="shared" si="1"/>
        <v>#DIV/0!</v>
      </c>
      <c r="J19" s="42"/>
    </row>
    <row r="20" spans="1:10">
      <c r="A20" s="35"/>
      <c r="B20" s="36"/>
      <c r="C20" s="37">
        <v>3221</v>
      </c>
      <c r="D20" s="253" t="s">
        <v>82</v>
      </c>
      <c r="E20" s="42">
        <v>6874.22</v>
      </c>
      <c r="F20" s="42"/>
      <c r="G20" s="42"/>
      <c r="H20" s="42">
        <v>0</v>
      </c>
      <c r="I20" s="42">
        <f t="shared" si="1"/>
        <v>0</v>
      </c>
      <c r="J20" s="42"/>
    </row>
    <row r="21" spans="1:10">
      <c r="A21" s="35"/>
      <c r="B21" s="36"/>
      <c r="C21" s="37">
        <v>3222</v>
      </c>
      <c r="D21" s="253" t="s">
        <v>83</v>
      </c>
      <c r="E21" s="42">
        <v>32076.88</v>
      </c>
      <c r="F21" s="42"/>
      <c r="G21" s="42"/>
      <c r="H21" s="42">
        <v>0</v>
      </c>
      <c r="I21" s="42">
        <f t="shared" si="1"/>
        <v>0</v>
      </c>
      <c r="J21" s="42"/>
    </row>
    <row r="22" spans="1:10">
      <c r="A22" s="35"/>
      <c r="B22" s="36"/>
      <c r="C22" s="37">
        <v>3223</v>
      </c>
      <c r="D22" s="253" t="s">
        <v>84</v>
      </c>
      <c r="E22" s="42">
        <v>8480.64</v>
      </c>
      <c r="F22" s="42"/>
      <c r="G22" s="42"/>
      <c r="H22" s="42">
        <v>0</v>
      </c>
      <c r="I22" s="42">
        <f t="shared" si="1"/>
        <v>0</v>
      </c>
      <c r="J22" s="42"/>
    </row>
    <row r="23" spans="1:10">
      <c r="A23" s="35"/>
      <c r="B23" s="36"/>
      <c r="C23" s="37">
        <v>3224</v>
      </c>
      <c r="D23" s="253" t="s">
        <v>85</v>
      </c>
      <c r="E23" s="42">
        <v>314.4</v>
      </c>
      <c r="F23" s="42"/>
      <c r="G23" s="42"/>
      <c r="H23" s="42">
        <v>0</v>
      </c>
      <c r="I23" s="42">
        <f t="shared" si="1"/>
        <v>0</v>
      </c>
      <c r="J23" s="42"/>
    </row>
    <row r="24" spans="1:10">
      <c r="A24" s="35"/>
      <c r="B24" s="36"/>
      <c r="C24" s="37">
        <v>3225</v>
      </c>
      <c r="D24" s="253" t="s">
        <v>86</v>
      </c>
      <c r="E24" s="42">
        <v>183.7</v>
      </c>
      <c r="F24" s="42"/>
      <c r="G24" s="42"/>
      <c r="H24" s="42">
        <v>0</v>
      </c>
      <c r="I24" s="42">
        <f t="shared" si="1"/>
        <v>0</v>
      </c>
      <c r="J24" s="42"/>
    </row>
    <row r="25" spans="1:10">
      <c r="A25" s="35"/>
      <c r="B25" s="36"/>
      <c r="C25" s="37">
        <v>3227</v>
      </c>
      <c r="D25" s="253" t="s">
        <v>88</v>
      </c>
      <c r="E25" s="42">
        <v>0</v>
      </c>
      <c r="F25" s="42"/>
      <c r="G25" s="42"/>
      <c r="H25" s="42">
        <v>0</v>
      </c>
      <c r="I25" s="42" t="e">
        <f t="shared" si="1"/>
        <v>#DIV/0!</v>
      </c>
      <c r="J25" s="42"/>
    </row>
    <row r="26" spans="1:10">
      <c r="A26" s="35"/>
      <c r="B26" s="36"/>
      <c r="C26" s="37">
        <v>3231</v>
      </c>
      <c r="D26" s="253" t="s">
        <v>90</v>
      </c>
      <c r="E26" s="42">
        <v>1635.76</v>
      </c>
      <c r="F26" s="42"/>
      <c r="G26" s="42"/>
      <c r="H26" s="42">
        <v>0</v>
      </c>
      <c r="I26" s="42">
        <f t="shared" si="1"/>
        <v>0</v>
      </c>
      <c r="J26" s="42"/>
    </row>
    <row r="27" spans="1:10">
      <c r="A27" s="35"/>
      <c r="B27" s="36"/>
      <c r="C27" s="37">
        <v>3232</v>
      </c>
      <c r="D27" s="253" t="s">
        <v>91</v>
      </c>
      <c r="E27" s="42">
        <v>4565.17</v>
      </c>
      <c r="F27" s="42"/>
      <c r="G27" s="42"/>
      <c r="H27" s="42">
        <v>0</v>
      </c>
      <c r="I27" s="42">
        <f t="shared" si="1"/>
        <v>0</v>
      </c>
      <c r="J27" s="42"/>
    </row>
    <row r="28" spans="1:10">
      <c r="A28" s="35"/>
      <c r="B28" s="36"/>
      <c r="C28" s="37">
        <v>3233</v>
      </c>
      <c r="D28" s="253" t="s">
        <v>92</v>
      </c>
      <c r="E28" s="42">
        <v>0</v>
      </c>
      <c r="F28" s="42"/>
      <c r="G28" s="42"/>
      <c r="H28" s="44">
        <v>0</v>
      </c>
      <c r="I28" s="42" t="e">
        <f t="shared" si="1"/>
        <v>#DIV/0!</v>
      </c>
      <c r="J28" s="42"/>
    </row>
    <row r="29" spans="1:10">
      <c r="A29" s="35"/>
      <c r="B29" s="36"/>
      <c r="C29" s="37">
        <v>3234</v>
      </c>
      <c r="D29" s="253" t="s">
        <v>93</v>
      </c>
      <c r="E29" s="42">
        <v>1117.92</v>
      </c>
      <c r="F29" s="42"/>
      <c r="G29" s="42"/>
      <c r="H29" s="42">
        <v>0</v>
      </c>
      <c r="I29" s="42">
        <f t="shared" si="1"/>
        <v>0</v>
      </c>
      <c r="J29" s="42"/>
    </row>
    <row r="30" spans="1:10">
      <c r="A30" s="35"/>
      <c r="B30" s="36"/>
      <c r="C30" s="37">
        <v>3236</v>
      </c>
      <c r="D30" s="253" t="s">
        <v>95</v>
      </c>
      <c r="E30" s="42">
        <v>518.75</v>
      </c>
      <c r="F30" s="42"/>
      <c r="G30" s="42"/>
      <c r="H30" s="42">
        <v>0</v>
      </c>
      <c r="I30" s="42">
        <f t="shared" si="1"/>
        <v>0</v>
      </c>
      <c r="J30" s="42"/>
    </row>
    <row r="31" spans="1:10">
      <c r="A31" s="35"/>
      <c r="B31" s="36"/>
      <c r="C31" s="37">
        <v>3237</v>
      </c>
      <c r="D31" s="253" t="s">
        <v>96</v>
      </c>
      <c r="E31" s="42">
        <v>2372.61</v>
      </c>
      <c r="F31" s="42"/>
      <c r="G31" s="42"/>
      <c r="H31" s="42">
        <v>0</v>
      </c>
      <c r="I31" s="42">
        <f t="shared" si="1"/>
        <v>0</v>
      </c>
      <c r="J31" s="42"/>
    </row>
    <row r="32" spans="1:10">
      <c r="A32" s="35"/>
      <c r="B32" s="36"/>
      <c r="C32" s="37">
        <v>3238</v>
      </c>
      <c r="D32" s="253" t="s">
        <v>97</v>
      </c>
      <c r="E32" s="42">
        <v>1117.5</v>
      </c>
      <c r="F32" s="42"/>
      <c r="G32" s="42"/>
      <c r="H32" s="42">
        <v>0</v>
      </c>
      <c r="I32" s="42">
        <f t="shared" si="1"/>
        <v>0</v>
      </c>
      <c r="J32" s="42"/>
    </row>
    <row r="33" spans="1:10">
      <c r="A33" s="35"/>
      <c r="B33" s="36"/>
      <c r="C33" s="37">
        <v>3239</v>
      </c>
      <c r="D33" s="253" t="s">
        <v>98</v>
      </c>
      <c r="E33" s="42">
        <v>0</v>
      </c>
      <c r="F33" s="42"/>
      <c r="G33" s="42"/>
      <c r="H33" s="42">
        <v>0</v>
      </c>
      <c r="I33" s="42" t="e">
        <f t="shared" si="1"/>
        <v>#DIV/0!</v>
      </c>
      <c r="J33" s="65"/>
    </row>
    <row r="34" spans="1:10">
      <c r="A34" s="35"/>
      <c r="B34" s="36"/>
      <c r="C34" s="37">
        <v>3292</v>
      </c>
      <c r="D34" s="258" t="s">
        <v>101</v>
      </c>
      <c r="E34" s="42">
        <v>0</v>
      </c>
      <c r="F34" s="42"/>
      <c r="G34" s="42"/>
      <c r="H34" s="42">
        <v>0</v>
      </c>
      <c r="I34" s="42" t="e">
        <f t="shared" si="1"/>
        <v>#DIV/0!</v>
      </c>
      <c r="J34" s="42"/>
    </row>
    <row r="35" spans="1:10">
      <c r="A35" s="35"/>
      <c r="B35" s="36"/>
      <c r="C35" s="37">
        <v>3295</v>
      </c>
      <c r="D35" s="258" t="s">
        <v>104</v>
      </c>
      <c r="E35" s="42">
        <v>0</v>
      </c>
      <c r="F35" s="42"/>
      <c r="G35" s="42"/>
      <c r="H35" s="42">
        <v>0</v>
      </c>
      <c r="I35" s="42" t="e">
        <f t="shared" si="1"/>
        <v>#DIV/0!</v>
      </c>
      <c r="J35" s="42"/>
    </row>
    <row r="36" spans="1:12">
      <c r="A36" s="35"/>
      <c r="B36" s="36"/>
      <c r="C36" s="46">
        <v>3299</v>
      </c>
      <c r="D36" s="47" t="s">
        <v>107</v>
      </c>
      <c r="E36" s="42">
        <v>0</v>
      </c>
      <c r="F36" s="42"/>
      <c r="G36" s="42"/>
      <c r="H36" s="42">
        <v>0</v>
      </c>
      <c r="I36" s="42" t="e">
        <f t="shared" si="1"/>
        <v>#DIV/0!</v>
      </c>
      <c r="J36" s="42"/>
      <c r="L36" s="63"/>
    </row>
    <row r="37" spans="1:10">
      <c r="A37" s="48">
        <v>37</v>
      </c>
      <c r="B37" s="49"/>
      <c r="C37" s="50"/>
      <c r="D37" s="50" t="s">
        <v>116</v>
      </c>
      <c r="E37" s="51">
        <f>E38</f>
        <v>955.6</v>
      </c>
      <c r="F37" s="51">
        <f>F38</f>
        <v>955.6</v>
      </c>
      <c r="G37" s="51">
        <f>G38</f>
        <v>1615.6</v>
      </c>
      <c r="H37" s="51">
        <f>H38</f>
        <v>660</v>
      </c>
      <c r="I37" s="51"/>
      <c r="J37" s="51"/>
    </row>
    <row r="38" s="2" customFormat="1" spans="1:10">
      <c r="A38"/>
      <c r="B38" s="52"/>
      <c r="C38" s="53">
        <v>3721</v>
      </c>
      <c r="D38" s="53" t="s">
        <v>116</v>
      </c>
      <c r="E38" s="42">
        <v>955.6</v>
      </c>
      <c r="F38" s="51">
        <v>955.6</v>
      </c>
      <c r="G38" s="51">
        <v>1615.6</v>
      </c>
      <c r="H38" s="51">
        <v>660</v>
      </c>
      <c r="I38" s="52"/>
      <c r="J38" s="52">
        <v>37</v>
      </c>
    </row>
    <row r="39" spans="1:10">
      <c r="A39" s="54" t="s">
        <v>219</v>
      </c>
      <c r="B39" s="55"/>
      <c r="C39" s="56"/>
      <c r="D39" s="28" t="s">
        <v>155</v>
      </c>
      <c r="E39" s="57">
        <f>E40</f>
        <v>270.72</v>
      </c>
      <c r="F39" s="57">
        <v>278.75</v>
      </c>
      <c r="G39" s="57">
        <v>278.75</v>
      </c>
      <c r="H39" s="57">
        <f t="shared" ref="H39:H40" si="4">H40</f>
        <v>0</v>
      </c>
      <c r="I39" s="57">
        <f t="shared" ref="I39:J41" si="5">H39/E39*100</f>
        <v>0</v>
      </c>
      <c r="J39" s="57">
        <f t="shared" si="5"/>
        <v>0</v>
      </c>
    </row>
    <row r="40" spans="1:12">
      <c r="A40" s="30">
        <v>37</v>
      </c>
      <c r="B40" s="31"/>
      <c r="C40" s="32"/>
      <c r="D40" s="33" t="s">
        <v>116</v>
      </c>
      <c r="E40" s="34">
        <f>E41</f>
        <v>270.72</v>
      </c>
      <c r="F40" s="34">
        <f>F41</f>
        <v>0</v>
      </c>
      <c r="G40" s="34">
        <f>G41</f>
        <v>0</v>
      </c>
      <c r="H40" s="34">
        <f t="shared" si="4"/>
        <v>0</v>
      </c>
      <c r="I40" s="34">
        <f t="shared" si="5"/>
        <v>0</v>
      </c>
      <c r="J40" s="34" t="e">
        <f t="shared" ref="J40" si="6">H40/G40*100</f>
        <v>#DIV/0!</v>
      </c>
      <c r="L40" s="63"/>
    </row>
    <row r="41" s="2" customFormat="1" spans="1:10">
      <c r="A41" s="35"/>
      <c r="B41" s="36"/>
      <c r="C41" s="46">
        <v>3721</v>
      </c>
      <c r="D41" s="47" t="s">
        <v>116</v>
      </c>
      <c r="E41" s="42">
        <v>270.72</v>
      </c>
      <c r="F41" s="42">
        <v>0</v>
      </c>
      <c r="G41" s="42">
        <v>0</v>
      </c>
      <c r="H41" s="42">
        <v>0</v>
      </c>
      <c r="I41" s="42">
        <f t="shared" si="5"/>
        <v>0</v>
      </c>
      <c r="J41" s="42"/>
    </row>
    <row r="42" spans="1:10">
      <c r="A42" s="26" t="s">
        <v>220</v>
      </c>
      <c r="B42" s="27"/>
      <c r="C42" s="28"/>
      <c r="D42" s="28" t="s">
        <v>221</v>
      </c>
      <c r="E42" s="29">
        <f>E43+E49+E68+E70</f>
        <v>324342</v>
      </c>
      <c r="F42" s="29">
        <f>+F43+F49+F68+F70</f>
        <v>324342</v>
      </c>
      <c r="G42" s="29">
        <f>+G43+G49+G68+G70</f>
        <v>324342</v>
      </c>
      <c r="H42" s="29">
        <f>+H43+H49+H68+H70</f>
        <v>299773.63</v>
      </c>
      <c r="I42" s="57">
        <f t="shared" si="1"/>
        <v>92.4251654118184</v>
      </c>
      <c r="J42" s="29">
        <f t="shared" ref="J42:J43" si="7">H42/G42*100</f>
        <v>92.4251654118184</v>
      </c>
    </row>
    <row r="43" spans="1:10">
      <c r="A43" s="58">
        <v>31</v>
      </c>
      <c r="B43" s="31"/>
      <c r="C43" s="32"/>
      <c r="D43" s="33" t="s">
        <v>66</v>
      </c>
      <c r="E43" s="34">
        <f>SUM(E44:E48)</f>
        <v>221258.65</v>
      </c>
      <c r="F43" s="34">
        <v>221258.65</v>
      </c>
      <c r="G43" s="34">
        <v>221258.65</v>
      </c>
      <c r="H43" s="34">
        <f t="shared" ref="H43" si="8">SUM(H44:H48)</f>
        <v>215937.05</v>
      </c>
      <c r="I43" s="34">
        <f>H43/E43*100</f>
        <v>97.5948510939572</v>
      </c>
      <c r="J43" s="34">
        <f t="shared" si="7"/>
        <v>97.5948510939572</v>
      </c>
    </row>
    <row r="44" spans="1:10">
      <c r="A44" s="35"/>
      <c r="B44" s="36"/>
      <c r="C44" s="37">
        <v>3111</v>
      </c>
      <c r="D44" s="253" t="s">
        <v>68</v>
      </c>
      <c r="E44" s="38">
        <v>165384.68</v>
      </c>
      <c r="F44" s="38"/>
      <c r="G44" s="38"/>
      <c r="H44" s="38">
        <v>159288.06</v>
      </c>
      <c r="I44" s="42">
        <f t="shared" si="1"/>
        <v>96.3136730681463</v>
      </c>
      <c r="J44" s="42"/>
    </row>
    <row r="45" spans="1:10">
      <c r="A45" s="35"/>
      <c r="B45" s="36"/>
      <c r="C45" s="37">
        <v>3113</v>
      </c>
      <c r="D45" s="253" t="s">
        <v>69</v>
      </c>
      <c r="E45" s="38">
        <v>253.92</v>
      </c>
      <c r="F45" s="38"/>
      <c r="G45" s="38"/>
      <c r="H45" s="38">
        <v>337.18</v>
      </c>
      <c r="I45" s="42">
        <v>0</v>
      </c>
      <c r="J45" s="42"/>
    </row>
    <row r="46" spans="1:10">
      <c r="A46" s="35"/>
      <c r="B46" s="36"/>
      <c r="C46" s="37">
        <v>3114</v>
      </c>
      <c r="D46" s="253" t="s">
        <v>70</v>
      </c>
      <c r="E46" s="38">
        <v>28335.53</v>
      </c>
      <c r="F46" s="38"/>
      <c r="G46" s="38"/>
      <c r="H46" s="38">
        <v>19958.74</v>
      </c>
      <c r="I46" s="42">
        <f t="shared" si="1"/>
        <v>70.4371508138369</v>
      </c>
      <c r="J46" s="42"/>
    </row>
    <row r="47" s="2" customFormat="1" spans="1:10">
      <c r="A47" s="35"/>
      <c r="B47" s="36"/>
      <c r="C47" s="37">
        <v>3121</v>
      </c>
      <c r="D47" s="253" t="s">
        <v>71</v>
      </c>
      <c r="E47" s="38">
        <v>0</v>
      </c>
      <c r="F47" s="38"/>
      <c r="G47" s="38"/>
      <c r="H47" s="38">
        <v>11400</v>
      </c>
      <c r="I47" s="42" t="e">
        <f t="shared" si="1"/>
        <v>#DIV/0!</v>
      </c>
      <c r="J47" s="42"/>
    </row>
    <row r="48" spans="1:10">
      <c r="A48" s="35"/>
      <c r="B48" s="36"/>
      <c r="C48" s="37">
        <v>3131</v>
      </c>
      <c r="D48" s="253" t="s">
        <v>73</v>
      </c>
      <c r="E48" s="38">
        <v>27284.52</v>
      </c>
      <c r="F48" s="38"/>
      <c r="H48" s="38">
        <v>24953.07</v>
      </c>
      <c r="I48" s="42">
        <f t="shared" si="1"/>
        <v>91.4550448386118</v>
      </c>
      <c r="J48" s="42"/>
    </row>
    <row r="49" spans="1:10">
      <c r="A49" s="59">
        <v>32</v>
      </c>
      <c r="B49" s="40"/>
      <c r="C49" s="41"/>
      <c r="D49" s="33" t="s">
        <v>75</v>
      </c>
      <c r="E49" s="34">
        <f>SUM(E50:E67)</f>
        <v>100159</v>
      </c>
      <c r="F49" s="34">
        <v>100159</v>
      </c>
      <c r="G49" s="34">
        <v>100159</v>
      </c>
      <c r="H49" s="34">
        <f>SUM(H50:H67)</f>
        <v>81744.27</v>
      </c>
      <c r="I49" s="34">
        <f t="shared" ref="I49" si="9">H49/E49*100</f>
        <v>81.6145029403249</v>
      </c>
      <c r="J49" s="34">
        <f>H49/G49*100</f>
        <v>81.6145029403249</v>
      </c>
    </row>
    <row r="50" spans="1:10">
      <c r="A50" s="35"/>
      <c r="B50" s="36"/>
      <c r="C50" s="37">
        <v>3211</v>
      </c>
      <c r="D50" s="253" t="s">
        <v>77</v>
      </c>
      <c r="E50" s="42">
        <v>445.13</v>
      </c>
      <c r="F50" s="42"/>
      <c r="G50" s="42"/>
      <c r="H50" s="42">
        <v>255.8</v>
      </c>
      <c r="I50" s="42">
        <f t="shared" ref="I50:I67" si="10">H50/E50*100</f>
        <v>57.4663581425651</v>
      </c>
      <c r="J50" s="42"/>
    </row>
    <row r="51" spans="1:10">
      <c r="A51" s="35"/>
      <c r="B51" s="36"/>
      <c r="C51" s="37">
        <v>3212</v>
      </c>
      <c r="D51" s="253" t="s">
        <v>78</v>
      </c>
      <c r="E51" s="42">
        <v>1610.35</v>
      </c>
      <c r="F51" s="42"/>
      <c r="G51" s="42"/>
      <c r="H51" s="42">
        <v>1172.26</v>
      </c>
      <c r="I51" s="42">
        <f t="shared" si="10"/>
        <v>72.7953550470395</v>
      </c>
      <c r="J51" s="42"/>
    </row>
    <row r="52" spans="1:10">
      <c r="A52" s="35"/>
      <c r="B52" s="36"/>
      <c r="C52" s="37">
        <v>3213</v>
      </c>
      <c r="D52" s="253" t="s">
        <v>222</v>
      </c>
      <c r="E52" s="42">
        <v>395.73</v>
      </c>
      <c r="F52" s="42"/>
      <c r="G52" s="42"/>
      <c r="H52" s="42">
        <v>110</v>
      </c>
      <c r="I52" s="42"/>
      <c r="J52" s="42"/>
    </row>
    <row r="53" spans="1:10">
      <c r="A53" s="35"/>
      <c r="B53" s="36"/>
      <c r="C53" s="37">
        <v>3221</v>
      </c>
      <c r="D53" s="253" t="s">
        <v>82</v>
      </c>
      <c r="E53" s="42">
        <v>9902.55</v>
      </c>
      <c r="F53" s="42"/>
      <c r="G53" s="42"/>
      <c r="H53" s="42">
        <v>8443.78</v>
      </c>
      <c r="I53" s="42">
        <f t="shared" si="10"/>
        <v>85.2687439093971</v>
      </c>
      <c r="J53" s="42"/>
    </row>
    <row r="54" spans="1:10">
      <c r="A54" s="35"/>
      <c r="B54" s="36"/>
      <c r="C54" s="37">
        <v>3222</v>
      </c>
      <c r="D54" s="253" t="s">
        <v>83</v>
      </c>
      <c r="E54" s="42">
        <v>38268.36</v>
      </c>
      <c r="F54" s="42"/>
      <c r="G54" s="42"/>
      <c r="H54" s="42">
        <v>29649.37</v>
      </c>
      <c r="I54" s="42">
        <f t="shared" si="10"/>
        <v>77.4775036087253</v>
      </c>
      <c r="J54" s="42"/>
    </row>
    <row r="55" spans="1:10">
      <c r="A55" s="35"/>
      <c r="B55" s="36"/>
      <c r="C55" s="37">
        <v>3223</v>
      </c>
      <c r="D55" s="253" t="s">
        <v>84</v>
      </c>
      <c r="E55" s="42">
        <v>28297.4</v>
      </c>
      <c r="F55" s="42"/>
      <c r="G55" s="42"/>
      <c r="H55" s="42">
        <v>24727.81</v>
      </c>
      <c r="I55" s="42">
        <f t="shared" si="10"/>
        <v>87.3854488398227</v>
      </c>
      <c r="J55" s="42"/>
    </row>
    <row r="56" spans="1:10">
      <c r="A56" s="35"/>
      <c r="B56" s="36"/>
      <c r="C56" s="37">
        <v>3224</v>
      </c>
      <c r="D56" s="253" t="s">
        <v>85</v>
      </c>
      <c r="E56" s="42">
        <v>774.47</v>
      </c>
      <c r="F56" s="42"/>
      <c r="G56" s="42"/>
      <c r="H56" s="42">
        <v>604.49</v>
      </c>
      <c r="I56" s="42">
        <f t="shared" si="10"/>
        <v>78.0520872338502</v>
      </c>
      <c r="J56" s="42"/>
    </row>
    <row r="57" spans="1:10">
      <c r="A57" s="35"/>
      <c r="B57" s="36"/>
      <c r="C57" s="37">
        <v>3225</v>
      </c>
      <c r="D57" s="253" t="s">
        <v>86</v>
      </c>
      <c r="E57" s="42">
        <v>2441.03</v>
      </c>
      <c r="F57" s="42"/>
      <c r="G57" s="42"/>
      <c r="H57" s="42">
        <v>3550.64</v>
      </c>
      <c r="I57" s="42">
        <f t="shared" si="10"/>
        <v>145.456631012319</v>
      </c>
      <c r="J57" s="42"/>
    </row>
    <row r="58" spans="1:10">
      <c r="A58" s="35"/>
      <c r="B58" s="36"/>
      <c r="C58" s="37">
        <v>3227</v>
      </c>
      <c r="D58" s="253" t="s">
        <v>88</v>
      </c>
      <c r="E58" s="42">
        <v>1454.38</v>
      </c>
      <c r="F58" s="42"/>
      <c r="G58" s="42"/>
      <c r="H58" s="42">
        <v>752</v>
      </c>
      <c r="I58" s="42">
        <f t="shared" si="10"/>
        <v>51.7058815440256</v>
      </c>
      <c r="J58" s="42"/>
    </row>
    <row r="59" spans="1:10">
      <c r="A59" s="35"/>
      <c r="B59" s="36"/>
      <c r="C59" s="37">
        <v>3231</v>
      </c>
      <c r="D59" s="253" t="s">
        <v>90</v>
      </c>
      <c r="E59" s="42">
        <v>2195.39</v>
      </c>
      <c r="F59" s="42"/>
      <c r="G59" s="42"/>
      <c r="H59" s="42">
        <v>1626.45</v>
      </c>
      <c r="I59" s="42">
        <f t="shared" si="10"/>
        <v>74.0847867577059</v>
      </c>
      <c r="J59" s="42"/>
    </row>
    <row r="60" spans="1:10">
      <c r="A60" s="35"/>
      <c r="B60" s="36"/>
      <c r="C60" s="37">
        <v>3232</v>
      </c>
      <c r="D60" s="253" t="s">
        <v>91</v>
      </c>
      <c r="E60" s="42">
        <v>4956.48</v>
      </c>
      <c r="F60" s="42"/>
      <c r="G60" s="42"/>
      <c r="H60" s="42">
        <v>6198.44</v>
      </c>
      <c r="I60" s="42">
        <f t="shared" si="10"/>
        <v>125.05729872813</v>
      </c>
      <c r="J60" s="42"/>
    </row>
    <row r="61" spans="1:10">
      <c r="A61" s="35"/>
      <c r="B61" s="36"/>
      <c r="C61" s="37">
        <v>3234</v>
      </c>
      <c r="D61" s="253" t="s">
        <v>93</v>
      </c>
      <c r="E61" s="42">
        <v>4911.14</v>
      </c>
      <c r="F61" s="42"/>
      <c r="G61" s="42"/>
      <c r="H61" s="42">
        <v>1819.83</v>
      </c>
      <c r="I61" s="42">
        <f t="shared" si="10"/>
        <v>37.0551440195148</v>
      </c>
      <c r="J61" s="42"/>
    </row>
    <row r="62" spans="1:10">
      <c r="A62" s="35"/>
      <c r="B62" s="36"/>
      <c r="C62" s="37">
        <v>3236</v>
      </c>
      <c r="D62" s="253" t="s">
        <v>95</v>
      </c>
      <c r="E62" s="42">
        <v>1182.48</v>
      </c>
      <c r="F62" s="42"/>
      <c r="G62" s="42"/>
      <c r="H62" s="42">
        <v>568.54</v>
      </c>
      <c r="I62" s="42">
        <f t="shared" si="10"/>
        <v>48.0803057979839</v>
      </c>
      <c r="J62" s="42"/>
    </row>
    <row r="63" spans="1:10">
      <c r="A63" s="35"/>
      <c r="B63" s="36"/>
      <c r="C63" s="37">
        <v>3237</v>
      </c>
      <c r="D63" s="253" t="s">
        <v>96</v>
      </c>
      <c r="E63" s="42">
        <v>770.66</v>
      </c>
      <c r="F63" s="42"/>
      <c r="G63" s="42"/>
      <c r="H63" s="42">
        <v>900</v>
      </c>
      <c r="I63" s="42">
        <f t="shared" si="10"/>
        <v>116.783017154128</v>
      </c>
      <c r="J63" s="42"/>
    </row>
    <row r="64" spans="1:10">
      <c r="A64" s="35"/>
      <c r="B64" s="36"/>
      <c r="C64" s="37">
        <v>3238</v>
      </c>
      <c r="D64" s="253" t="s">
        <v>97</v>
      </c>
      <c r="E64" s="42">
        <v>2125.45</v>
      </c>
      <c r="F64" s="42"/>
      <c r="G64" s="42"/>
      <c r="H64" s="42">
        <v>1278.25</v>
      </c>
      <c r="I64" s="42">
        <f t="shared" si="10"/>
        <v>60.1402056035193</v>
      </c>
      <c r="J64" s="42"/>
    </row>
    <row r="65" spans="1:10">
      <c r="A65" s="35"/>
      <c r="B65" s="36"/>
      <c r="C65" s="37">
        <v>3239</v>
      </c>
      <c r="D65" s="253" t="s">
        <v>98</v>
      </c>
      <c r="E65" s="42">
        <v>0</v>
      </c>
      <c r="F65" s="42"/>
      <c r="G65" s="42"/>
      <c r="H65" s="42"/>
      <c r="I65" s="42"/>
      <c r="J65" s="42"/>
    </row>
    <row r="66" s="3" customFormat="1" spans="1:10">
      <c r="A66" s="35"/>
      <c r="B66" s="36"/>
      <c r="C66" s="37">
        <v>3295</v>
      </c>
      <c r="D66" s="253" t="s">
        <v>223</v>
      </c>
      <c r="E66" s="42">
        <v>168</v>
      </c>
      <c r="F66" s="42"/>
      <c r="G66" s="42"/>
      <c r="H66" s="42">
        <v>0</v>
      </c>
      <c r="I66" s="42">
        <f t="shared" si="10"/>
        <v>0</v>
      </c>
      <c r="J66" s="42"/>
    </row>
    <row r="67" s="2" customFormat="1" spans="1:10">
      <c r="A67" s="35"/>
      <c r="B67" s="36"/>
      <c r="C67" s="45">
        <v>3299</v>
      </c>
      <c r="D67" s="258" t="s">
        <v>224</v>
      </c>
      <c r="E67" s="42">
        <v>260</v>
      </c>
      <c r="F67" s="42"/>
      <c r="G67" s="42"/>
      <c r="H67" s="42">
        <v>86.61</v>
      </c>
      <c r="I67" s="42">
        <f t="shared" si="10"/>
        <v>33.3115384615385</v>
      </c>
      <c r="J67" s="42"/>
    </row>
    <row r="68" s="2" customFormat="1" spans="1:10">
      <c r="A68" s="59">
        <v>34</v>
      </c>
      <c r="B68" s="40"/>
      <c r="C68" s="40"/>
      <c r="D68" s="33" t="s">
        <v>75</v>
      </c>
      <c r="E68" s="34">
        <f>SUM(E69)</f>
        <v>999.4</v>
      </c>
      <c r="F68" s="34">
        <f t="shared" ref="F68:H68" si="11">SUM(F69)</f>
        <v>999.4</v>
      </c>
      <c r="G68" s="34">
        <f t="shared" si="11"/>
        <v>999.4</v>
      </c>
      <c r="H68" s="34">
        <f t="shared" si="11"/>
        <v>622.73</v>
      </c>
      <c r="I68" s="34">
        <f t="shared" si="1"/>
        <v>62.310386231739</v>
      </c>
      <c r="J68" s="34">
        <f t="shared" ref="J68:J192" si="12">H68/G68*100</f>
        <v>62.310386231739</v>
      </c>
    </row>
    <row r="69" spans="1:10">
      <c r="A69" s="35"/>
      <c r="B69" s="36"/>
      <c r="C69" s="37">
        <v>3431</v>
      </c>
      <c r="D69" s="253" t="s">
        <v>225</v>
      </c>
      <c r="E69" s="42">
        <v>999.4</v>
      </c>
      <c r="F69" s="42">
        <v>999.4</v>
      </c>
      <c r="G69" s="42">
        <v>999.4</v>
      </c>
      <c r="H69" s="42">
        <v>622.73</v>
      </c>
      <c r="I69" s="42">
        <f t="shared" si="1"/>
        <v>62.310386231739</v>
      </c>
      <c r="J69" s="42"/>
    </row>
    <row r="70" spans="1:10">
      <c r="A70" s="59">
        <v>37</v>
      </c>
      <c r="B70" s="40"/>
      <c r="C70" s="40"/>
      <c r="D70" s="33" t="s">
        <v>108</v>
      </c>
      <c r="E70" s="34">
        <f>SUM(E71)</f>
        <v>1924.95</v>
      </c>
      <c r="F70" s="34">
        <f t="shared" ref="F70:H70" si="13">SUM(F71)</f>
        <v>1924.95</v>
      </c>
      <c r="G70" s="34">
        <f t="shared" si="13"/>
        <v>1924.95</v>
      </c>
      <c r="H70" s="34">
        <f t="shared" si="13"/>
        <v>1469.58</v>
      </c>
      <c r="I70" s="34">
        <f t="shared" si="1"/>
        <v>76.3438011376919</v>
      </c>
      <c r="J70" s="34">
        <f t="shared" si="12"/>
        <v>76.3438011376919</v>
      </c>
    </row>
    <row r="71" s="2" customFormat="1" spans="1:10">
      <c r="A71" s="35"/>
      <c r="B71" s="36"/>
      <c r="C71" s="46">
        <v>3721</v>
      </c>
      <c r="D71" s="47" t="s">
        <v>116</v>
      </c>
      <c r="E71" s="42">
        <v>1924.95</v>
      </c>
      <c r="F71" s="42">
        <v>1924.95</v>
      </c>
      <c r="G71" s="42">
        <v>1924.95</v>
      </c>
      <c r="H71" s="42">
        <v>1469.58</v>
      </c>
      <c r="I71" s="42">
        <f t="shared" si="1"/>
        <v>76.3438011376919</v>
      </c>
      <c r="J71" s="42"/>
    </row>
    <row r="72" customHeight="1" spans="1:10">
      <c r="A72" s="26" t="s">
        <v>226</v>
      </c>
      <c r="B72" s="27"/>
      <c r="C72" s="28"/>
      <c r="D72" s="28" t="s">
        <v>227</v>
      </c>
      <c r="E72" s="29">
        <f>E73+E80+E106+E111</f>
        <v>454849.7</v>
      </c>
      <c r="F72" s="29">
        <f t="shared" ref="F72:H72" si="14">+F73+F80+F106+F111</f>
        <v>551605</v>
      </c>
      <c r="G72" s="29">
        <f t="shared" si="14"/>
        <v>551605</v>
      </c>
      <c r="H72" s="29">
        <f t="shared" si="14"/>
        <v>281254.4</v>
      </c>
      <c r="I72" s="29">
        <f>H72/E72*100</f>
        <v>61.8345796424621</v>
      </c>
      <c r="J72" s="29">
        <f t="shared" si="12"/>
        <v>50.9883703012119</v>
      </c>
    </row>
    <row r="73" spans="1:10">
      <c r="A73" s="59">
        <v>31</v>
      </c>
      <c r="B73" s="31"/>
      <c r="C73" s="32"/>
      <c r="D73" s="33" t="s">
        <v>66</v>
      </c>
      <c r="E73" s="34">
        <f>SUM(E74:E79)</f>
        <v>315135.4</v>
      </c>
      <c r="F73" s="34">
        <v>361758</v>
      </c>
      <c r="G73" s="34">
        <v>361758</v>
      </c>
      <c r="H73" s="34">
        <f>SUM(H74:H79)</f>
        <v>232080.65</v>
      </c>
      <c r="I73" s="34">
        <f t="shared" ref="I73" si="15">H73/E73*100</f>
        <v>73.6447412762895</v>
      </c>
      <c r="J73" s="34">
        <f t="shared" si="12"/>
        <v>64.1535639847633</v>
      </c>
    </row>
    <row r="74" spans="1:10">
      <c r="A74" s="35"/>
      <c r="B74" s="36"/>
      <c r="C74" s="37">
        <v>3111</v>
      </c>
      <c r="D74" s="253" t="s">
        <v>68</v>
      </c>
      <c r="E74" s="38">
        <v>169737.01</v>
      </c>
      <c r="F74" s="38"/>
      <c r="G74" s="38"/>
      <c r="H74" s="38">
        <v>165850.42</v>
      </c>
      <c r="I74" s="42">
        <f t="shared" si="1"/>
        <v>97.7102283114331</v>
      </c>
      <c r="J74" s="42"/>
    </row>
    <row r="75" spans="1:10">
      <c r="A75" s="35"/>
      <c r="B75" s="36"/>
      <c r="C75" s="37">
        <v>3113</v>
      </c>
      <c r="D75" s="253" t="s">
        <v>69</v>
      </c>
      <c r="E75" s="38">
        <v>6286.01</v>
      </c>
      <c r="F75" s="38"/>
      <c r="G75" s="38"/>
      <c r="H75" s="38">
        <v>3108.22</v>
      </c>
      <c r="I75" s="42">
        <f t="shared" si="1"/>
        <v>49.4466283063501</v>
      </c>
      <c r="J75" s="42"/>
    </row>
    <row r="76" spans="1:10">
      <c r="A76" s="35"/>
      <c r="B76" s="36"/>
      <c r="C76" s="37">
        <v>3114</v>
      </c>
      <c r="D76" s="253" t="s">
        <v>70</v>
      </c>
      <c r="E76" s="38">
        <v>52460.11</v>
      </c>
      <c r="F76" s="38"/>
      <c r="G76" s="38"/>
      <c r="H76" s="38">
        <v>24061.73</v>
      </c>
      <c r="I76" s="42">
        <f t="shared" si="1"/>
        <v>45.8667166347917</v>
      </c>
      <c r="J76" s="42"/>
    </row>
    <row r="77" spans="1:10">
      <c r="A77" s="35"/>
      <c r="B77" s="36"/>
      <c r="C77" s="37">
        <v>3121</v>
      </c>
      <c r="D77" s="253" t="s">
        <v>71</v>
      </c>
      <c r="E77" s="38">
        <v>23953.12</v>
      </c>
      <c r="F77" s="38"/>
      <c r="G77" s="38"/>
      <c r="H77" s="38">
        <v>5233.63</v>
      </c>
      <c r="I77" s="42">
        <f t="shared" si="1"/>
        <v>21.8494709666215</v>
      </c>
      <c r="J77" s="42"/>
    </row>
    <row r="78" s="2" customFormat="1" spans="1:10">
      <c r="A78" s="35"/>
      <c r="B78" s="36"/>
      <c r="C78" s="37">
        <v>3132</v>
      </c>
      <c r="D78" s="253" t="s">
        <v>73</v>
      </c>
      <c r="E78" s="38">
        <v>62699.15</v>
      </c>
      <c r="F78" s="38"/>
      <c r="G78" s="66"/>
      <c r="H78" s="67">
        <v>33826.65</v>
      </c>
      <c r="I78" s="42">
        <f t="shared" si="1"/>
        <v>53.9507313895005</v>
      </c>
      <c r="J78" s="42"/>
    </row>
    <row r="79" s="2" customFormat="1" spans="1:10">
      <c r="A79" s="35"/>
      <c r="B79" s="36"/>
      <c r="C79" s="37">
        <v>3133</v>
      </c>
      <c r="D79" s="258" t="s">
        <v>74</v>
      </c>
      <c r="E79" s="67">
        <v>0</v>
      </c>
      <c r="F79" s="67"/>
      <c r="G79" s="66"/>
      <c r="H79" s="67">
        <v>0</v>
      </c>
      <c r="I79" s="42" t="e">
        <f t="shared" si="1"/>
        <v>#DIV/0!</v>
      </c>
      <c r="J79" s="42"/>
    </row>
    <row r="80" spans="1:10">
      <c r="A80" s="59">
        <v>32</v>
      </c>
      <c r="B80" s="40"/>
      <c r="C80" s="41"/>
      <c r="D80" s="33" t="s">
        <v>75</v>
      </c>
      <c r="E80" s="34">
        <f>SUM(E81:E105)</f>
        <v>137020.19</v>
      </c>
      <c r="F80" s="34">
        <v>186071</v>
      </c>
      <c r="G80" s="34">
        <v>186071</v>
      </c>
      <c r="H80" s="34">
        <f t="shared" ref="H80" si="16">SUM(H81:H105)</f>
        <v>48067</v>
      </c>
      <c r="I80" s="34">
        <f t="shared" si="1"/>
        <v>35.0802316067435</v>
      </c>
      <c r="J80" s="34">
        <f t="shared" si="12"/>
        <v>25.8326122824083</v>
      </c>
    </row>
    <row r="81" spans="1:10">
      <c r="A81" s="68"/>
      <c r="B81" s="49"/>
      <c r="C81" s="37">
        <v>3211</v>
      </c>
      <c r="D81" s="253" t="s">
        <v>77</v>
      </c>
      <c r="E81" s="42">
        <v>2086.99</v>
      </c>
      <c r="F81" s="51"/>
      <c r="G81" s="51"/>
      <c r="H81" s="42">
        <v>0</v>
      </c>
      <c r="I81" s="42">
        <f t="shared" si="1"/>
        <v>0</v>
      </c>
      <c r="J81" s="51"/>
    </row>
    <row r="82" spans="1:10">
      <c r="A82" s="35"/>
      <c r="B82" s="36"/>
      <c r="C82" s="37">
        <v>3212</v>
      </c>
      <c r="D82" s="253" t="s">
        <v>78</v>
      </c>
      <c r="E82" s="42">
        <v>3883.04</v>
      </c>
      <c r="F82" s="42"/>
      <c r="G82" s="42"/>
      <c r="H82" s="42">
        <v>1332.71</v>
      </c>
      <c r="I82" s="42">
        <f t="shared" si="1"/>
        <v>34.321304956941</v>
      </c>
      <c r="J82" s="42"/>
    </row>
    <row r="83" spans="1:10">
      <c r="A83" s="35"/>
      <c r="B83" s="36"/>
      <c r="C83" s="37">
        <v>3213</v>
      </c>
      <c r="D83" s="253" t="s">
        <v>79</v>
      </c>
      <c r="E83" s="42">
        <v>877.27</v>
      </c>
      <c r="F83" s="42"/>
      <c r="G83" s="42"/>
      <c r="H83" s="42">
        <v>0</v>
      </c>
      <c r="I83" s="42">
        <f t="shared" si="1"/>
        <v>0</v>
      </c>
      <c r="J83" s="42"/>
    </row>
    <row r="84" spans="1:10">
      <c r="A84" s="35"/>
      <c r="B84" s="36"/>
      <c r="C84" s="37">
        <v>3214</v>
      </c>
      <c r="D84" s="253" t="s">
        <v>80</v>
      </c>
      <c r="E84" s="42">
        <v>0</v>
      </c>
      <c r="F84" s="42"/>
      <c r="G84" s="42"/>
      <c r="H84" s="42">
        <v>0</v>
      </c>
      <c r="I84" s="42" t="e">
        <f t="shared" si="1"/>
        <v>#DIV/0!</v>
      </c>
      <c r="J84" s="42"/>
    </row>
    <row r="85" spans="1:10">
      <c r="A85" s="35"/>
      <c r="B85" s="36"/>
      <c r="C85" s="37">
        <v>3221</v>
      </c>
      <c r="D85" s="253" t="s">
        <v>82</v>
      </c>
      <c r="E85" s="42">
        <v>13732.17</v>
      </c>
      <c r="F85" s="42"/>
      <c r="G85" s="42"/>
      <c r="H85" s="42">
        <v>8190.5</v>
      </c>
      <c r="I85" s="42">
        <f t="shared" si="1"/>
        <v>59.6446155268978</v>
      </c>
      <c r="J85" s="42"/>
    </row>
    <row r="86" spans="1:10">
      <c r="A86" s="35"/>
      <c r="B86" s="36"/>
      <c r="C86" s="37">
        <v>3222</v>
      </c>
      <c r="D86" s="253" t="s">
        <v>83</v>
      </c>
      <c r="E86" s="42">
        <v>60887.6</v>
      </c>
      <c r="F86" s="42"/>
      <c r="G86" s="42"/>
      <c r="H86" s="42">
        <v>21229.32</v>
      </c>
      <c r="I86" s="42">
        <f t="shared" si="1"/>
        <v>34.8664095809327</v>
      </c>
      <c r="J86" s="42"/>
    </row>
    <row r="87" spans="1:10">
      <c r="A87" s="35"/>
      <c r="B87" s="36"/>
      <c r="C87" s="37">
        <v>3223</v>
      </c>
      <c r="D87" s="253" t="s">
        <v>84</v>
      </c>
      <c r="E87" s="42">
        <v>10349.67</v>
      </c>
      <c r="F87" s="42"/>
      <c r="G87" s="42"/>
      <c r="H87" s="42">
        <v>1073.84</v>
      </c>
      <c r="I87" s="42">
        <f t="shared" si="1"/>
        <v>10.3755965166039</v>
      </c>
      <c r="J87" s="42"/>
    </row>
    <row r="88" spans="1:10">
      <c r="A88" s="35"/>
      <c r="B88" s="36"/>
      <c r="C88" s="37">
        <v>3224</v>
      </c>
      <c r="D88" s="253" t="s">
        <v>85</v>
      </c>
      <c r="E88" s="42">
        <v>1907.13</v>
      </c>
      <c r="F88" s="42"/>
      <c r="G88" s="42"/>
      <c r="H88" s="42">
        <v>0</v>
      </c>
      <c r="I88" s="42">
        <f t="shared" si="1"/>
        <v>0</v>
      </c>
      <c r="J88" s="42"/>
    </row>
    <row r="89" spans="1:10">
      <c r="A89" s="35"/>
      <c r="B89" s="36"/>
      <c r="C89" s="37">
        <v>3225</v>
      </c>
      <c r="D89" s="253" t="s">
        <v>86</v>
      </c>
      <c r="E89" s="42">
        <v>7668.34</v>
      </c>
      <c r="F89" s="42"/>
      <c r="G89" s="42"/>
      <c r="H89" s="42">
        <v>1386.68</v>
      </c>
      <c r="I89" s="42">
        <f t="shared" si="1"/>
        <v>18.0831835834092</v>
      </c>
      <c r="J89" s="42"/>
    </row>
    <row r="90" spans="1:10">
      <c r="A90" s="35"/>
      <c r="B90" s="36"/>
      <c r="C90" s="37">
        <v>3227</v>
      </c>
      <c r="D90" s="253" t="s">
        <v>88</v>
      </c>
      <c r="E90" s="42">
        <v>1219.71</v>
      </c>
      <c r="F90" s="42"/>
      <c r="G90" s="42"/>
      <c r="H90" s="42">
        <v>702.18</v>
      </c>
      <c r="I90" s="42">
        <f t="shared" si="1"/>
        <v>57.5694222397127</v>
      </c>
      <c r="J90" s="42"/>
    </row>
    <row r="91" spans="1:10">
      <c r="A91" s="35"/>
      <c r="B91" s="36"/>
      <c r="C91" s="37">
        <v>3231</v>
      </c>
      <c r="D91" s="253" t="s">
        <v>90</v>
      </c>
      <c r="E91" s="42">
        <v>1998.46</v>
      </c>
      <c r="F91" s="42"/>
      <c r="G91" s="42"/>
      <c r="H91" s="44">
        <v>657.3</v>
      </c>
      <c r="I91" s="42">
        <f t="shared" si="1"/>
        <v>32.890325550674</v>
      </c>
      <c r="J91" s="42"/>
    </row>
    <row r="92" spans="1:10">
      <c r="A92" s="35"/>
      <c r="B92" s="36"/>
      <c r="C92" s="37">
        <v>3232</v>
      </c>
      <c r="D92" s="253" t="s">
        <v>91</v>
      </c>
      <c r="E92" s="42">
        <v>6115.55</v>
      </c>
      <c r="F92" s="42"/>
      <c r="G92" s="42"/>
      <c r="H92" s="42">
        <v>1155.41</v>
      </c>
      <c r="I92" s="42">
        <f t="shared" si="1"/>
        <v>18.8929859129596</v>
      </c>
      <c r="J92" s="42"/>
    </row>
    <row r="93" spans="1:10">
      <c r="A93" s="35"/>
      <c r="B93" s="36"/>
      <c r="C93" s="37">
        <v>3233</v>
      </c>
      <c r="D93" s="253" t="s">
        <v>92</v>
      </c>
      <c r="E93" s="42">
        <v>0</v>
      </c>
      <c r="F93" s="42"/>
      <c r="G93" s="42"/>
      <c r="H93" s="42">
        <v>0</v>
      </c>
      <c r="I93" s="42" t="e">
        <f t="shared" si="1"/>
        <v>#DIV/0!</v>
      </c>
      <c r="J93" s="42"/>
    </row>
    <row r="94" spans="1:10">
      <c r="A94" s="35"/>
      <c r="B94" s="36"/>
      <c r="C94" s="37">
        <v>3234</v>
      </c>
      <c r="D94" s="253" t="s">
        <v>93</v>
      </c>
      <c r="E94" s="42">
        <v>9496.46</v>
      </c>
      <c r="F94" s="42"/>
      <c r="G94" s="42"/>
      <c r="H94" s="42">
        <v>4704.88</v>
      </c>
      <c r="I94" s="42">
        <f t="shared" si="1"/>
        <v>49.5435141094682</v>
      </c>
      <c r="J94" s="42"/>
    </row>
    <row r="95" spans="1:10">
      <c r="A95" s="35"/>
      <c r="B95" s="36"/>
      <c r="C95" s="37">
        <v>3236</v>
      </c>
      <c r="D95" s="253" t="s">
        <v>95</v>
      </c>
      <c r="E95" s="42">
        <v>4979.62</v>
      </c>
      <c r="F95" s="42"/>
      <c r="G95" s="42"/>
      <c r="H95" s="42">
        <v>225.6</v>
      </c>
      <c r="I95" s="42">
        <f t="shared" si="1"/>
        <v>4.53046618015029</v>
      </c>
      <c r="J95" s="42"/>
    </row>
    <row r="96" spans="1:10">
      <c r="A96" s="35"/>
      <c r="B96" s="36"/>
      <c r="C96" s="37">
        <v>3237</v>
      </c>
      <c r="D96" s="253" t="s">
        <v>96</v>
      </c>
      <c r="E96" s="42">
        <v>1941.56</v>
      </c>
      <c r="F96" s="42"/>
      <c r="G96" s="42"/>
      <c r="H96" s="42">
        <v>2906.25</v>
      </c>
      <c r="I96" s="42">
        <f t="shared" si="1"/>
        <v>149.686334699932</v>
      </c>
      <c r="J96" s="42"/>
    </row>
    <row r="97" spans="1:10">
      <c r="A97" s="35"/>
      <c r="B97" s="36"/>
      <c r="C97" s="37">
        <v>3238</v>
      </c>
      <c r="D97" s="253" t="s">
        <v>97</v>
      </c>
      <c r="E97" s="42">
        <v>2859</v>
      </c>
      <c r="F97" s="42"/>
      <c r="G97" s="42"/>
      <c r="H97" s="42">
        <v>1447.5</v>
      </c>
      <c r="I97" s="42">
        <f t="shared" si="1"/>
        <v>50.6295907660021</v>
      </c>
      <c r="J97" s="42"/>
    </row>
    <row r="98" spans="1:10">
      <c r="A98" s="35"/>
      <c r="B98" s="36"/>
      <c r="C98" s="37">
        <v>3239</v>
      </c>
      <c r="D98" s="253" t="s">
        <v>98</v>
      </c>
      <c r="E98" s="42">
        <v>180.63</v>
      </c>
      <c r="F98" s="42"/>
      <c r="G98" s="42"/>
      <c r="H98" s="42">
        <v>312.5</v>
      </c>
      <c r="I98" s="42">
        <f t="shared" si="1"/>
        <v>173.005591540719</v>
      </c>
      <c r="J98" s="42"/>
    </row>
    <row r="99" spans="1:10">
      <c r="A99" s="35"/>
      <c r="B99" s="36"/>
      <c r="C99" s="37">
        <v>3291</v>
      </c>
      <c r="D99" s="258" t="s">
        <v>228</v>
      </c>
      <c r="E99" s="42">
        <v>0</v>
      </c>
      <c r="F99" s="42"/>
      <c r="G99" s="42"/>
      <c r="H99" s="42">
        <v>476.54</v>
      </c>
      <c r="I99" s="42" t="e">
        <f t="shared" si="1"/>
        <v>#DIV/0!</v>
      </c>
      <c r="J99" s="42"/>
    </row>
    <row r="100" spans="1:10">
      <c r="A100" s="35"/>
      <c r="B100" s="36"/>
      <c r="C100" s="37">
        <v>3292</v>
      </c>
      <c r="D100" s="258" t="s">
        <v>101</v>
      </c>
      <c r="E100" s="42">
        <v>1276.31</v>
      </c>
      <c r="F100" s="42"/>
      <c r="G100" s="42"/>
      <c r="H100" s="42">
        <v>0</v>
      </c>
      <c r="I100" s="42">
        <f t="shared" si="1"/>
        <v>0</v>
      </c>
      <c r="J100" s="42"/>
    </row>
    <row r="101" spans="1:10">
      <c r="A101" s="35"/>
      <c r="B101" s="36"/>
      <c r="C101" s="37">
        <v>3293</v>
      </c>
      <c r="D101" s="258" t="s">
        <v>102</v>
      </c>
      <c r="E101" s="42">
        <v>676.79</v>
      </c>
      <c r="F101" s="42"/>
      <c r="G101" s="42"/>
      <c r="H101" s="42">
        <v>0</v>
      </c>
      <c r="I101" s="42">
        <f t="shared" si="1"/>
        <v>0</v>
      </c>
      <c r="J101" s="42"/>
    </row>
    <row r="102" spans="1:10">
      <c r="A102" s="35"/>
      <c r="B102" s="36"/>
      <c r="C102" s="37">
        <v>3294</v>
      </c>
      <c r="D102" s="258" t="s">
        <v>103</v>
      </c>
      <c r="E102" s="42">
        <v>0</v>
      </c>
      <c r="F102" s="42"/>
      <c r="G102" s="42"/>
      <c r="H102" s="42">
        <v>0</v>
      </c>
      <c r="I102" s="42" t="e">
        <f t="shared" si="1"/>
        <v>#DIV/0!</v>
      </c>
      <c r="J102" s="42"/>
    </row>
    <row r="103" spans="1:10">
      <c r="A103" s="35"/>
      <c r="B103" s="36"/>
      <c r="C103" s="37">
        <v>3295</v>
      </c>
      <c r="D103" s="258" t="s">
        <v>104</v>
      </c>
      <c r="E103" s="42">
        <v>2477.34</v>
      </c>
      <c r="F103" s="42"/>
      <c r="G103" s="42"/>
      <c r="H103" s="42">
        <v>1895.79</v>
      </c>
      <c r="I103" s="42">
        <f t="shared" si="1"/>
        <v>76.5252246361016</v>
      </c>
      <c r="J103" s="42"/>
    </row>
    <row r="104" s="2" customFormat="1" spans="1:10">
      <c r="A104" s="35"/>
      <c r="B104" s="36"/>
      <c r="C104" s="37">
        <v>3296</v>
      </c>
      <c r="D104" s="258" t="s">
        <v>106</v>
      </c>
      <c r="E104" s="42">
        <v>0</v>
      </c>
      <c r="F104" s="42"/>
      <c r="G104" s="42"/>
      <c r="H104" s="42">
        <v>0</v>
      </c>
      <c r="I104" s="42" t="e">
        <f t="shared" si="1"/>
        <v>#DIV/0!</v>
      </c>
      <c r="J104" s="42"/>
    </row>
    <row r="105" spans="1:10">
      <c r="A105" s="35"/>
      <c r="B105" s="36"/>
      <c r="C105" s="37">
        <v>3299</v>
      </c>
      <c r="D105" s="258" t="s">
        <v>107</v>
      </c>
      <c r="E105" s="42">
        <v>2406.55</v>
      </c>
      <c r="F105" s="42"/>
      <c r="G105" s="42"/>
      <c r="H105" s="42">
        <v>370</v>
      </c>
      <c r="I105" s="42">
        <f t="shared" si="1"/>
        <v>15.3747065300949</v>
      </c>
      <c r="J105" s="42"/>
    </row>
    <row r="106" spans="1:10">
      <c r="A106" s="59">
        <v>34</v>
      </c>
      <c r="B106" s="40"/>
      <c r="C106" s="41"/>
      <c r="D106" s="33" t="s">
        <v>108</v>
      </c>
      <c r="E106" s="34">
        <f>SUM(E107:E110)</f>
        <v>1040.9</v>
      </c>
      <c r="F106" s="34">
        <v>3243</v>
      </c>
      <c r="G106" s="34">
        <v>3243</v>
      </c>
      <c r="H106" s="34">
        <f t="shared" ref="H106" si="17">SUM(H107:H110)</f>
        <v>476.33</v>
      </c>
      <c r="I106" s="34">
        <f t="shared" ref="I106" si="18">H106/E106*100</f>
        <v>45.7613603612259</v>
      </c>
      <c r="J106" s="34">
        <f t="shared" ref="J106" si="19">H106/G106*100</f>
        <v>14.6879432624113</v>
      </c>
    </row>
    <row r="107" spans="1:10">
      <c r="A107" s="35"/>
      <c r="B107" s="36"/>
      <c r="C107" s="46">
        <v>3431</v>
      </c>
      <c r="D107" s="47" t="s">
        <v>110</v>
      </c>
      <c r="E107" s="42">
        <v>1026.5</v>
      </c>
      <c r="F107" s="42"/>
      <c r="G107" s="42"/>
      <c r="H107" s="42">
        <v>476.3</v>
      </c>
      <c r="I107" s="42">
        <f t="shared" si="1"/>
        <v>46.4003896736483</v>
      </c>
      <c r="J107" s="42"/>
    </row>
    <row r="108" ht="25.5" spans="1:10">
      <c r="A108" s="35"/>
      <c r="B108" s="36"/>
      <c r="C108" s="46">
        <v>3432</v>
      </c>
      <c r="D108" s="47" t="s">
        <v>111</v>
      </c>
      <c r="E108" s="42">
        <v>0</v>
      </c>
      <c r="F108" s="42"/>
      <c r="G108" s="42"/>
      <c r="H108" s="42">
        <v>0</v>
      </c>
      <c r="I108" s="42" t="e">
        <f t="shared" si="1"/>
        <v>#DIV/0!</v>
      </c>
      <c r="J108" s="42"/>
    </row>
    <row r="109" s="2" customFormat="1" ht="13.5" customHeight="1" spans="1:10">
      <c r="A109" s="35"/>
      <c r="B109" s="36"/>
      <c r="C109" s="46">
        <v>3433</v>
      </c>
      <c r="D109" s="47" t="s">
        <v>112</v>
      </c>
      <c r="E109" s="42">
        <v>0</v>
      </c>
      <c r="F109" s="42"/>
      <c r="G109" s="42"/>
      <c r="H109" s="42">
        <v>0.03</v>
      </c>
      <c r="I109" s="42" t="e">
        <f t="shared" si="1"/>
        <v>#DIV/0!</v>
      </c>
      <c r="J109" s="42"/>
    </row>
    <row r="110" s="2" customFormat="1" spans="1:10">
      <c r="A110" s="35"/>
      <c r="B110" s="36"/>
      <c r="C110" s="46">
        <v>3434</v>
      </c>
      <c r="D110" s="47" t="s">
        <v>113</v>
      </c>
      <c r="E110" s="42">
        <v>14.4</v>
      </c>
      <c r="F110" s="42"/>
      <c r="G110" s="42"/>
      <c r="H110" s="42">
        <v>0</v>
      </c>
      <c r="I110" s="42">
        <f t="shared" si="1"/>
        <v>0</v>
      </c>
      <c r="J110" s="42"/>
    </row>
    <row r="111" s="3" customFormat="1" customHeight="1" spans="1:10">
      <c r="A111" s="59">
        <v>37</v>
      </c>
      <c r="B111" s="40"/>
      <c r="C111" s="41"/>
      <c r="D111" s="33" t="s">
        <v>115</v>
      </c>
      <c r="E111" s="34">
        <f>SUM(E112)</f>
        <v>1653.21</v>
      </c>
      <c r="F111" s="34">
        <v>533</v>
      </c>
      <c r="G111" s="34">
        <v>533</v>
      </c>
      <c r="H111" s="34">
        <f t="shared" ref="H111" si="20">SUM(H112)</f>
        <v>630.42</v>
      </c>
      <c r="I111" s="34">
        <f t="shared" ref="I111" si="21">H111/E111*100</f>
        <v>38.1330865407298</v>
      </c>
      <c r="J111" s="34">
        <f t="shared" ref="J111" si="22">H111/G111*100</f>
        <v>118.277673545966</v>
      </c>
    </row>
    <row r="112" s="2" customFormat="1" spans="1:10">
      <c r="A112" s="68"/>
      <c r="B112" s="49"/>
      <c r="C112" s="46">
        <v>3721</v>
      </c>
      <c r="D112" s="47" t="s">
        <v>116</v>
      </c>
      <c r="E112" s="42">
        <v>1653.21</v>
      </c>
      <c r="F112" s="51"/>
      <c r="G112" s="51"/>
      <c r="H112" s="42">
        <v>630.42</v>
      </c>
      <c r="I112" s="42">
        <f t="shared" si="1"/>
        <v>38.1330865407298</v>
      </c>
      <c r="J112" s="51"/>
    </row>
    <row r="113" customHeight="1" spans="1:10">
      <c r="A113" s="26" t="s">
        <v>229</v>
      </c>
      <c r="B113" s="27"/>
      <c r="C113" s="28"/>
      <c r="D113" s="28" t="s">
        <v>164</v>
      </c>
      <c r="E113" s="29">
        <f>+E114</f>
        <v>21948.19</v>
      </c>
      <c r="F113" s="29">
        <f t="shared" ref="F113:H113" si="23">+F114</f>
        <v>0</v>
      </c>
      <c r="G113" s="29">
        <f t="shared" si="23"/>
        <v>32379.36</v>
      </c>
      <c r="H113" s="29">
        <f t="shared" si="23"/>
        <v>0</v>
      </c>
      <c r="I113" s="29">
        <f t="shared" ref="I113:I116" si="24">H113/E113*100</f>
        <v>0</v>
      </c>
      <c r="J113" s="29">
        <f t="shared" ref="J113" si="25">H113/G113*100</f>
        <v>0</v>
      </c>
    </row>
    <row r="114" spans="1:10">
      <c r="A114" s="59">
        <v>32</v>
      </c>
      <c r="B114" s="40"/>
      <c r="C114" s="41"/>
      <c r="D114" s="33" t="s">
        <v>75</v>
      </c>
      <c r="E114" s="34">
        <f>SUM(E115)</f>
        <v>21948.19</v>
      </c>
      <c r="F114" s="34">
        <f t="shared" ref="F114" si="26">SUM(F115)</f>
        <v>0</v>
      </c>
      <c r="G114" s="34">
        <v>32379.36</v>
      </c>
      <c r="H114" s="34">
        <f>SUM(H115,H116)</f>
        <v>0</v>
      </c>
      <c r="I114" s="34">
        <f t="shared" si="24"/>
        <v>0</v>
      </c>
      <c r="J114" s="34"/>
    </row>
    <row r="115" spans="1:10">
      <c r="A115" s="35"/>
      <c r="B115" s="36"/>
      <c r="C115" s="37">
        <v>3111</v>
      </c>
      <c r="D115" s="47" t="s">
        <v>68</v>
      </c>
      <c r="E115" s="42">
        <v>21948.19</v>
      </c>
      <c r="F115" s="42"/>
      <c r="G115" s="42"/>
      <c r="H115" s="42">
        <v>0</v>
      </c>
      <c r="I115" s="42">
        <f t="shared" si="24"/>
        <v>0</v>
      </c>
      <c r="J115" s="42"/>
    </row>
    <row r="116" s="2" customFormat="1" spans="1:10">
      <c r="A116" s="35"/>
      <c r="B116" s="36"/>
      <c r="C116" s="37">
        <v>3121</v>
      </c>
      <c r="D116" s="258" t="s">
        <v>71</v>
      </c>
      <c r="E116" s="42">
        <v>0</v>
      </c>
      <c r="F116" s="42"/>
      <c r="G116" s="42"/>
      <c r="H116" s="42">
        <v>0</v>
      </c>
      <c r="I116" s="42" t="e">
        <f t="shared" si="24"/>
        <v>#DIV/0!</v>
      </c>
      <c r="J116" s="42"/>
    </row>
    <row r="117" s="2" customFormat="1" customHeight="1" spans="1:10">
      <c r="A117" s="26" t="s">
        <v>230</v>
      </c>
      <c r="B117" s="27"/>
      <c r="C117" s="28"/>
      <c r="D117" s="28" t="s">
        <v>231</v>
      </c>
      <c r="E117" s="29">
        <f>E118+E124</f>
        <v>0</v>
      </c>
      <c r="F117" s="29">
        <f t="shared" ref="F117:H117" si="27">F118+F124</f>
        <v>0</v>
      </c>
      <c r="G117" s="29">
        <f t="shared" si="27"/>
        <v>0</v>
      </c>
      <c r="H117" s="29">
        <f t="shared" si="27"/>
        <v>0</v>
      </c>
      <c r="I117" s="29" t="e">
        <f t="shared" si="1"/>
        <v>#DIV/0!</v>
      </c>
      <c r="J117" s="29" t="e">
        <f t="shared" si="12"/>
        <v>#DIV/0!</v>
      </c>
    </row>
    <row r="118" spans="1:10">
      <c r="A118" s="59">
        <v>31</v>
      </c>
      <c r="B118" s="40"/>
      <c r="C118" s="41"/>
      <c r="D118" s="33" t="s">
        <v>66</v>
      </c>
      <c r="E118" s="34">
        <f>E119+E120+E121+E122+E123</f>
        <v>0</v>
      </c>
      <c r="F118" s="34">
        <f t="shared" ref="F118:H118" si="28">F119+F120+F121+F122+F123</f>
        <v>0</v>
      </c>
      <c r="G118" s="34">
        <f t="shared" si="28"/>
        <v>0</v>
      </c>
      <c r="H118" s="34">
        <f t="shared" si="28"/>
        <v>0</v>
      </c>
      <c r="I118" s="78" t="e">
        <f t="shared" si="1"/>
        <v>#DIV/0!</v>
      </c>
      <c r="J118" s="78" t="e">
        <f t="shared" si="12"/>
        <v>#DIV/0!</v>
      </c>
    </row>
    <row r="119" spans="1:10">
      <c r="A119" s="68"/>
      <c r="B119" s="49"/>
      <c r="C119" s="46">
        <v>3111</v>
      </c>
      <c r="D119" s="47" t="s">
        <v>68</v>
      </c>
      <c r="E119" s="42">
        <v>0</v>
      </c>
      <c r="F119" s="42"/>
      <c r="G119" s="42"/>
      <c r="H119" s="42">
        <v>0</v>
      </c>
      <c r="I119" s="42" t="e">
        <f t="shared" si="1"/>
        <v>#DIV/0!</v>
      </c>
      <c r="J119" s="79"/>
    </row>
    <row r="120" spans="1:10">
      <c r="A120" s="68"/>
      <c r="B120" s="49"/>
      <c r="C120" s="37">
        <v>3113</v>
      </c>
      <c r="D120" s="253" t="s">
        <v>69</v>
      </c>
      <c r="E120" s="42">
        <v>0</v>
      </c>
      <c r="F120" s="42"/>
      <c r="G120" s="42"/>
      <c r="H120" s="42">
        <v>0</v>
      </c>
      <c r="I120" s="42" t="e">
        <f t="shared" si="1"/>
        <v>#DIV/0!</v>
      </c>
      <c r="J120" s="79"/>
    </row>
    <row r="121" spans="1:10">
      <c r="A121" s="68"/>
      <c r="B121" s="49"/>
      <c r="C121" s="69">
        <v>3114</v>
      </c>
      <c r="D121" s="258" t="s">
        <v>70</v>
      </c>
      <c r="E121" s="42">
        <v>0</v>
      </c>
      <c r="F121" s="42"/>
      <c r="G121" s="42"/>
      <c r="H121" s="42">
        <v>0</v>
      </c>
      <c r="I121" s="42" t="e">
        <f t="shared" si="1"/>
        <v>#DIV/0!</v>
      </c>
      <c r="J121" s="79"/>
    </row>
    <row r="122" spans="1:10">
      <c r="A122" s="68"/>
      <c r="B122" s="49"/>
      <c r="C122" s="37">
        <v>3121</v>
      </c>
      <c r="D122" s="258" t="s">
        <v>71</v>
      </c>
      <c r="E122" s="42">
        <v>0</v>
      </c>
      <c r="F122" s="42"/>
      <c r="G122" s="42"/>
      <c r="H122" s="42">
        <v>0</v>
      </c>
      <c r="I122" s="42" t="e">
        <f t="shared" si="1"/>
        <v>#DIV/0!</v>
      </c>
      <c r="J122" s="79"/>
    </row>
    <row r="123" spans="1:10">
      <c r="A123" s="70"/>
      <c r="B123" s="71"/>
      <c r="C123" s="72">
        <v>3132</v>
      </c>
      <c r="D123" s="258" t="s">
        <v>232</v>
      </c>
      <c r="E123" s="42">
        <v>0</v>
      </c>
      <c r="F123" s="42"/>
      <c r="G123" s="42"/>
      <c r="H123" s="42">
        <v>0</v>
      </c>
      <c r="I123" s="42" t="e">
        <f t="shared" si="1"/>
        <v>#DIV/0!</v>
      </c>
      <c r="J123" s="79"/>
    </row>
    <row r="124" spans="1:10">
      <c r="A124" s="40">
        <v>32</v>
      </c>
      <c r="B124" s="40"/>
      <c r="C124" s="73"/>
      <c r="D124" s="259" t="s">
        <v>75</v>
      </c>
      <c r="E124" s="34">
        <f>E125+E126+E127+E128+E129+E130+E131+E132</f>
        <v>0</v>
      </c>
      <c r="F124" s="34">
        <f t="shared" ref="F124:H124" si="29">F125+F126+F127+F128+F129+F130+F131+F132</f>
        <v>0</v>
      </c>
      <c r="G124" s="34">
        <f t="shared" si="29"/>
        <v>0</v>
      </c>
      <c r="H124" s="34">
        <f t="shared" si="29"/>
        <v>0</v>
      </c>
      <c r="I124" s="78" t="e">
        <f t="shared" si="1"/>
        <v>#DIV/0!</v>
      </c>
      <c r="J124" s="78" t="e">
        <f t="shared" si="12"/>
        <v>#DIV/0!</v>
      </c>
    </row>
    <row r="125" spans="1:10">
      <c r="A125" s="75"/>
      <c r="B125" s="76"/>
      <c r="C125" s="77">
        <v>3212</v>
      </c>
      <c r="D125" s="258" t="s">
        <v>78</v>
      </c>
      <c r="E125" s="42">
        <v>0</v>
      </c>
      <c r="F125" s="42"/>
      <c r="G125" s="42"/>
      <c r="H125" s="42">
        <v>0</v>
      </c>
      <c r="I125" s="42" t="e">
        <f t="shared" si="1"/>
        <v>#DIV/0!</v>
      </c>
      <c r="J125" s="79"/>
    </row>
    <row r="126" spans="1:10">
      <c r="A126" s="68"/>
      <c r="B126" s="49"/>
      <c r="C126" s="37">
        <v>3222</v>
      </c>
      <c r="D126" s="258" t="s">
        <v>83</v>
      </c>
      <c r="E126" s="42">
        <v>0</v>
      </c>
      <c r="F126" s="42"/>
      <c r="G126" s="42"/>
      <c r="H126" s="42"/>
      <c r="I126" s="42" t="e">
        <f t="shared" si="1"/>
        <v>#DIV/0!</v>
      </c>
      <c r="J126" s="79"/>
    </row>
    <row r="127" spans="1:10">
      <c r="A127" s="68"/>
      <c r="B127" s="49"/>
      <c r="C127" s="37">
        <v>3223</v>
      </c>
      <c r="D127" s="258" t="s">
        <v>84</v>
      </c>
      <c r="E127" s="42">
        <v>0</v>
      </c>
      <c r="F127" s="42"/>
      <c r="G127" s="42"/>
      <c r="H127" s="42">
        <v>0</v>
      </c>
      <c r="I127" s="42" t="e">
        <f t="shared" si="1"/>
        <v>#DIV/0!</v>
      </c>
      <c r="J127" s="79"/>
    </row>
    <row r="128" spans="1:10">
      <c r="A128" s="68"/>
      <c r="B128" s="49"/>
      <c r="C128" s="37">
        <v>3225</v>
      </c>
      <c r="D128" s="258" t="s">
        <v>86</v>
      </c>
      <c r="E128" s="42">
        <v>0</v>
      </c>
      <c r="F128" s="42"/>
      <c r="G128" s="42"/>
      <c r="H128" s="42">
        <v>0</v>
      </c>
      <c r="I128" s="42" t="e">
        <f t="shared" si="1"/>
        <v>#DIV/0!</v>
      </c>
      <c r="J128" s="79"/>
    </row>
    <row r="129" spans="1:10">
      <c r="A129" s="68"/>
      <c r="B129" s="49"/>
      <c r="C129" s="37">
        <v>3232</v>
      </c>
      <c r="D129" s="258" t="s">
        <v>91</v>
      </c>
      <c r="E129" s="42">
        <v>0</v>
      </c>
      <c r="F129" s="42"/>
      <c r="G129" s="42"/>
      <c r="H129" s="42">
        <v>0</v>
      </c>
      <c r="I129" s="42" t="e">
        <f t="shared" si="1"/>
        <v>#DIV/0!</v>
      </c>
      <c r="J129" s="79"/>
    </row>
    <row r="130" spans="1:10">
      <c r="A130" s="68"/>
      <c r="B130" s="49"/>
      <c r="C130" s="37">
        <v>3234</v>
      </c>
      <c r="D130" s="258" t="s">
        <v>93</v>
      </c>
      <c r="E130" s="42">
        <v>0</v>
      </c>
      <c r="F130" s="42"/>
      <c r="G130" s="42"/>
      <c r="H130" s="42">
        <v>0</v>
      </c>
      <c r="I130" s="42" t="e">
        <f t="shared" si="1"/>
        <v>#DIV/0!</v>
      </c>
      <c r="J130" s="79"/>
    </row>
    <row r="131" customHeight="1" spans="1:10">
      <c r="A131" s="68"/>
      <c r="B131" s="49"/>
      <c r="C131" s="37">
        <v>3237</v>
      </c>
      <c r="D131" s="258" t="s">
        <v>96</v>
      </c>
      <c r="E131" s="42">
        <v>0</v>
      </c>
      <c r="F131" s="42"/>
      <c r="G131" s="42"/>
      <c r="H131" s="42">
        <v>0</v>
      </c>
      <c r="I131" s="42" t="e">
        <f t="shared" si="1"/>
        <v>#DIV/0!</v>
      </c>
      <c r="J131" s="79"/>
    </row>
    <row r="132" s="2" customFormat="1" spans="1:10">
      <c r="A132" s="68"/>
      <c r="B132" s="49"/>
      <c r="C132" s="37">
        <v>3239</v>
      </c>
      <c r="D132" s="258" t="s">
        <v>98</v>
      </c>
      <c r="E132" s="42">
        <v>0</v>
      </c>
      <c r="F132" s="42"/>
      <c r="G132" s="42"/>
      <c r="H132" s="42">
        <v>0</v>
      </c>
      <c r="I132" s="42" t="e">
        <f t="shared" si="1"/>
        <v>#DIV/0!</v>
      </c>
      <c r="J132" s="79"/>
    </row>
    <row r="133" customHeight="1" spans="1:10">
      <c r="A133" s="26" t="s">
        <v>233</v>
      </c>
      <c r="B133" s="27"/>
      <c r="C133" s="28"/>
      <c r="D133" s="28" t="s">
        <v>234</v>
      </c>
      <c r="E133" s="29">
        <f>+E134</f>
        <v>0</v>
      </c>
      <c r="F133" s="29">
        <f t="shared" ref="F133:H133" si="30">+F134</f>
        <v>0</v>
      </c>
      <c r="G133" s="29">
        <f t="shared" si="30"/>
        <v>0</v>
      </c>
      <c r="H133" s="29">
        <f t="shared" si="30"/>
        <v>0</v>
      </c>
      <c r="I133" s="29" t="e">
        <f t="shared" si="1"/>
        <v>#DIV/0!</v>
      </c>
      <c r="J133" s="29">
        <v>0</v>
      </c>
    </row>
    <row r="134" spans="1:10">
      <c r="A134" s="59">
        <v>32</v>
      </c>
      <c r="B134" s="40"/>
      <c r="C134" s="41"/>
      <c r="D134" s="33" t="s">
        <v>75</v>
      </c>
      <c r="E134" s="34">
        <f>SUM(E135:E137)</f>
        <v>0</v>
      </c>
      <c r="F134" s="34">
        <v>0</v>
      </c>
      <c r="G134" s="34">
        <v>0</v>
      </c>
      <c r="H134" s="34">
        <f>SUM(H135:H136)</f>
        <v>0</v>
      </c>
      <c r="I134" s="34" t="e">
        <f t="shared" si="1"/>
        <v>#DIV/0!</v>
      </c>
      <c r="J134" s="34">
        <v>0</v>
      </c>
    </row>
    <row r="135" spans="1:10">
      <c r="A135" s="35"/>
      <c r="B135" s="36"/>
      <c r="C135" s="37">
        <v>3221</v>
      </c>
      <c r="D135" s="253" t="s">
        <v>82</v>
      </c>
      <c r="E135" s="42">
        <v>0</v>
      </c>
      <c r="F135" s="42"/>
      <c r="G135" s="42"/>
      <c r="H135" s="42">
        <v>0</v>
      </c>
      <c r="I135" s="42">
        <v>0</v>
      </c>
      <c r="J135" s="42"/>
    </row>
    <row r="136" ht="14.25" customHeight="1" spans="1:10">
      <c r="A136" s="35"/>
      <c r="B136" s="36"/>
      <c r="C136" s="37">
        <v>3222</v>
      </c>
      <c r="D136" s="253" t="s">
        <v>83</v>
      </c>
      <c r="E136" s="42">
        <v>0</v>
      </c>
      <c r="F136" s="42"/>
      <c r="G136" s="42"/>
      <c r="H136" s="42">
        <v>0</v>
      </c>
      <c r="I136" s="42">
        <v>0</v>
      </c>
      <c r="J136" s="42"/>
    </row>
    <row r="137" spans="1:10">
      <c r="A137" s="35"/>
      <c r="B137" s="36"/>
      <c r="C137" s="37">
        <v>3225</v>
      </c>
      <c r="D137" s="258" t="s">
        <v>86</v>
      </c>
      <c r="E137" s="42">
        <v>0</v>
      </c>
      <c r="F137" s="42"/>
      <c r="G137" s="42"/>
      <c r="H137" s="42">
        <v>0</v>
      </c>
      <c r="I137" s="42" t="e">
        <f t="shared" si="1"/>
        <v>#DIV/0!</v>
      </c>
      <c r="J137" s="42"/>
    </row>
    <row r="138" s="2" customFormat="1" ht="25.5" customHeight="1" spans="1:10">
      <c r="A138" s="22" t="s">
        <v>235</v>
      </c>
      <c r="B138" s="23"/>
      <c r="C138" s="24"/>
      <c r="D138" s="24" t="s">
        <v>236</v>
      </c>
      <c r="E138" s="25">
        <f>E139+E149+E154+E164+E174+E181+E187</f>
        <v>26263.61</v>
      </c>
      <c r="F138" s="25">
        <f>F139+F149+F154+F164+F174+F181+F187</f>
        <v>26462.23</v>
      </c>
      <c r="G138" s="25">
        <f>G139+G149+G154+G164+G174+G181+G187</f>
        <v>26462.23</v>
      </c>
      <c r="H138" s="25">
        <f>H139+H149+H154+H164+H174+H181+H187</f>
        <v>3986.3</v>
      </c>
      <c r="I138" s="25">
        <f t="shared" si="1"/>
        <v>15.1780353119773</v>
      </c>
      <c r="J138" s="25">
        <f t="shared" si="12"/>
        <v>15.064112132651</v>
      </c>
    </row>
    <row r="139" customHeight="1" spans="1:10">
      <c r="A139" s="26" t="s">
        <v>218</v>
      </c>
      <c r="B139" s="27"/>
      <c r="C139" s="28"/>
      <c r="D139" s="28" t="s">
        <v>152</v>
      </c>
      <c r="E139" s="29">
        <f>E140+E146</f>
        <v>14318.61</v>
      </c>
      <c r="F139" s="29">
        <f>F140+F146</f>
        <v>14517.23</v>
      </c>
      <c r="G139" s="29">
        <f>G140+G146</f>
        <v>14517.23</v>
      </c>
      <c r="H139" s="29">
        <f>H140+H146</f>
        <v>3986.3</v>
      </c>
      <c r="I139" s="29">
        <f t="shared" si="1"/>
        <v>27.8399928484678</v>
      </c>
      <c r="J139" s="29">
        <f t="shared" si="12"/>
        <v>27.4590951579606</v>
      </c>
    </row>
    <row r="140" spans="1:10">
      <c r="A140" s="59">
        <v>42</v>
      </c>
      <c r="B140" s="40"/>
      <c r="C140" s="41"/>
      <c r="D140" s="33" t="s">
        <v>237</v>
      </c>
      <c r="E140" s="34">
        <f>E141+E142+E143+E144+E145</f>
        <v>10946.11</v>
      </c>
      <c r="F140" s="34">
        <v>5227.23</v>
      </c>
      <c r="G140" s="34">
        <v>5227.23</v>
      </c>
      <c r="H140" s="34">
        <f>H141+H142+H143+H144+H145</f>
        <v>3986.3</v>
      </c>
      <c r="I140" s="78">
        <f>H140/E140*100</f>
        <v>36.4175035697613</v>
      </c>
      <c r="J140" s="78">
        <f t="shared" si="12"/>
        <v>76.2602755187738</v>
      </c>
    </row>
    <row r="141" spans="1:10">
      <c r="A141" s="35"/>
      <c r="B141" s="36"/>
      <c r="C141" s="53">
        <v>4221</v>
      </c>
      <c r="D141" s="47" t="s">
        <v>127</v>
      </c>
      <c r="E141" s="42">
        <v>329</v>
      </c>
      <c r="F141" s="42"/>
      <c r="G141" s="42"/>
      <c r="H141" s="42">
        <v>1296.99</v>
      </c>
      <c r="I141" s="42">
        <f t="shared" ref="I141:I145" si="31">H141/E141*100</f>
        <v>394.22188449848</v>
      </c>
      <c r="J141" s="85"/>
    </row>
    <row r="142" spans="1:10">
      <c r="A142" s="35"/>
      <c r="B142" s="36"/>
      <c r="C142" s="53">
        <v>4223</v>
      </c>
      <c r="D142" s="47" t="s">
        <v>129</v>
      </c>
      <c r="E142" s="42">
        <v>1750</v>
      </c>
      <c r="F142" s="42"/>
      <c r="G142" s="42"/>
      <c r="H142" s="42">
        <v>0</v>
      </c>
      <c r="I142" s="42">
        <f t="shared" si="31"/>
        <v>0</v>
      </c>
      <c r="J142" s="85"/>
    </row>
    <row r="143" spans="1:10">
      <c r="A143" s="35"/>
      <c r="B143" s="36"/>
      <c r="C143" s="53">
        <v>4224</v>
      </c>
      <c r="D143" s="47" t="s">
        <v>130</v>
      </c>
      <c r="E143" s="42">
        <v>998.23</v>
      </c>
      <c r="F143" s="42"/>
      <c r="G143" s="42"/>
      <c r="H143" s="42">
        <v>2689.31</v>
      </c>
      <c r="I143" s="42">
        <f t="shared" si="31"/>
        <v>269.407851897859</v>
      </c>
      <c r="J143" s="85"/>
    </row>
    <row r="144" ht="18" customHeight="1" spans="1:10">
      <c r="A144" s="35"/>
      <c r="B144" s="36"/>
      <c r="C144" s="53">
        <v>4227</v>
      </c>
      <c r="D144" s="47" t="s">
        <v>133</v>
      </c>
      <c r="E144" s="42">
        <v>7868.88</v>
      </c>
      <c r="F144" s="42"/>
      <c r="G144" s="42"/>
      <c r="H144" s="42">
        <v>0</v>
      </c>
      <c r="I144" s="42">
        <f t="shared" si="31"/>
        <v>0</v>
      </c>
      <c r="J144" s="85"/>
    </row>
    <row r="145" spans="1:10">
      <c r="A145" s="35"/>
      <c r="B145" s="36"/>
      <c r="C145" s="53">
        <v>4262</v>
      </c>
      <c r="D145" s="47" t="s">
        <v>137</v>
      </c>
      <c r="E145" s="42">
        <v>0</v>
      </c>
      <c r="F145" s="42"/>
      <c r="G145" s="42"/>
      <c r="H145" s="42">
        <v>0</v>
      </c>
      <c r="I145" s="42" t="e">
        <f t="shared" si="31"/>
        <v>#DIV/0!</v>
      </c>
      <c r="J145" s="85"/>
    </row>
    <row r="146" spans="1:10">
      <c r="A146" s="59">
        <v>45</v>
      </c>
      <c r="B146" s="40"/>
      <c r="C146" s="41"/>
      <c r="D146" s="33" t="s">
        <v>138</v>
      </c>
      <c r="E146" s="34">
        <f>E147+E148</f>
        <v>3372.5</v>
      </c>
      <c r="F146" s="34">
        <v>9290</v>
      </c>
      <c r="G146" s="34">
        <v>9290</v>
      </c>
      <c r="H146" s="34">
        <f t="shared" ref="H146:J146" si="32">H147</f>
        <v>0</v>
      </c>
      <c r="I146" s="34">
        <f t="shared" si="32"/>
        <v>0</v>
      </c>
      <c r="J146" s="34">
        <f t="shared" si="32"/>
        <v>0</v>
      </c>
    </row>
    <row r="147" spans="1:10">
      <c r="A147" s="35"/>
      <c r="B147" s="36"/>
      <c r="C147" s="53">
        <v>4511</v>
      </c>
      <c r="D147" s="47" t="s">
        <v>139</v>
      </c>
      <c r="E147" s="42">
        <v>1742.5</v>
      </c>
      <c r="F147" s="42"/>
      <c r="G147" s="42"/>
      <c r="H147" s="42"/>
      <c r="I147" s="85">
        <f t="shared" ref="I147:I148" si="33">H147/E147*100</f>
        <v>0</v>
      </c>
      <c r="J147" s="85"/>
    </row>
    <row r="148" s="2" customFormat="1" ht="17.25" customHeight="1" spans="1:10">
      <c r="A148" s="35"/>
      <c r="B148" s="36"/>
      <c r="C148" s="53">
        <v>4521</v>
      </c>
      <c r="D148" s="47" t="s">
        <v>238</v>
      </c>
      <c r="E148" s="42">
        <v>1630</v>
      </c>
      <c r="F148" s="42"/>
      <c r="G148" s="42"/>
      <c r="H148" s="42">
        <v>0</v>
      </c>
      <c r="I148" s="85">
        <f t="shared" si="33"/>
        <v>0</v>
      </c>
      <c r="J148" s="85"/>
    </row>
    <row r="149" s="2" customFormat="1" ht="17.25" customHeight="1" spans="1:10">
      <c r="A149" s="26" t="s">
        <v>239</v>
      </c>
      <c r="B149" s="27"/>
      <c r="C149" s="28"/>
      <c r="D149" s="28" t="s">
        <v>153</v>
      </c>
      <c r="E149" s="29">
        <f>+E150+E152</f>
        <v>0</v>
      </c>
      <c r="F149" s="29">
        <f t="shared" ref="F149:H149" si="34">+F150+F152</f>
        <v>0</v>
      </c>
      <c r="G149" s="29">
        <f t="shared" si="34"/>
        <v>0</v>
      </c>
      <c r="H149" s="29">
        <f t="shared" si="34"/>
        <v>0</v>
      </c>
      <c r="I149" s="57" t="e">
        <f t="shared" si="1"/>
        <v>#DIV/0!</v>
      </c>
      <c r="J149" s="29" t="e">
        <f t="shared" ref="J149:J150" si="35">H149/G149*100</f>
        <v>#DIV/0!</v>
      </c>
    </row>
    <row r="150" s="2" customFormat="1" ht="17.25" customHeight="1" spans="1:10">
      <c r="A150" s="59">
        <v>42</v>
      </c>
      <c r="B150" s="40"/>
      <c r="C150" s="41"/>
      <c r="D150" s="33" t="s">
        <v>237</v>
      </c>
      <c r="E150" s="34">
        <v>0</v>
      </c>
      <c r="F150" s="34">
        <f t="shared" ref="F150" si="36">F153</f>
        <v>0</v>
      </c>
      <c r="G150" s="34">
        <f>G151</f>
        <v>0</v>
      </c>
      <c r="H150" s="34">
        <f>H151</f>
        <v>0</v>
      </c>
      <c r="I150" s="34" t="e">
        <f t="shared" si="1"/>
        <v>#DIV/0!</v>
      </c>
      <c r="J150" s="78" t="e">
        <f t="shared" si="35"/>
        <v>#DIV/0!</v>
      </c>
    </row>
    <row r="151" spans="1:10">
      <c r="A151" s="68"/>
      <c r="B151" s="49"/>
      <c r="C151" s="53">
        <v>4227</v>
      </c>
      <c r="D151" s="47" t="s">
        <v>133</v>
      </c>
      <c r="E151" s="42"/>
      <c r="F151" s="42"/>
      <c r="G151" s="42">
        <v>0</v>
      </c>
      <c r="H151" s="42">
        <v>0</v>
      </c>
      <c r="I151" s="51" t="e">
        <f t="shared" si="1"/>
        <v>#DIV/0!</v>
      </c>
      <c r="J151" s="42"/>
    </row>
    <row r="152" customHeight="1" spans="1:10">
      <c r="A152" s="59">
        <v>45</v>
      </c>
      <c r="B152" s="40"/>
      <c r="C152" s="41"/>
      <c r="D152" s="33" t="s">
        <v>138</v>
      </c>
      <c r="E152" s="34">
        <f>E153</f>
        <v>0</v>
      </c>
      <c r="F152" s="34">
        <v>0</v>
      </c>
      <c r="G152" s="34">
        <v>0</v>
      </c>
      <c r="H152" s="34">
        <v>0</v>
      </c>
      <c r="I152" s="34" t="e">
        <f t="shared" si="1"/>
        <v>#DIV/0!</v>
      </c>
      <c r="J152" s="34"/>
    </row>
    <row r="153" s="2" customFormat="1" ht="16.5" customHeight="1" spans="1:10">
      <c r="A153" s="35"/>
      <c r="B153" s="36"/>
      <c r="C153" s="53">
        <v>4511</v>
      </c>
      <c r="D153" s="47" t="s">
        <v>139</v>
      </c>
      <c r="E153" s="42">
        <v>0</v>
      </c>
      <c r="F153" s="42"/>
      <c r="G153" s="42"/>
      <c r="H153" s="42"/>
      <c r="I153" s="51" t="e">
        <f t="shared" si="1"/>
        <v>#DIV/0!</v>
      </c>
      <c r="J153" s="42"/>
    </row>
    <row r="154" customHeight="1" spans="1:10">
      <c r="A154" s="26" t="s">
        <v>240</v>
      </c>
      <c r="B154" s="27"/>
      <c r="C154" s="28"/>
      <c r="D154" s="28" t="s">
        <v>155</v>
      </c>
      <c r="E154" s="29">
        <f>+E155+E162</f>
        <v>0</v>
      </c>
      <c r="F154" s="29">
        <f t="shared" ref="F154:H154" si="37">+F155</f>
        <v>0</v>
      </c>
      <c r="G154" s="29">
        <f t="shared" si="37"/>
        <v>0</v>
      </c>
      <c r="H154" s="29">
        <f t="shared" si="37"/>
        <v>0</v>
      </c>
      <c r="I154" s="57" t="e">
        <f t="shared" si="1"/>
        <v>#DIV/0!</v>
      </c>
      <c r="J154" s="57" t="e">
        <f t="shared" si="1"/>
        <v>#DIV/0!</v>
      </c>
    </row>
    <row r="155" s="2" customFormat="1" spans="1:10">
      <c r="A155" s="59">
        <v>42</v>
      </c>
      <c r="B155" s="40"/>
      <c r="C155" s="41"/>
      <c r="D155" s="33" t="s">
        <v>237</v>
      </c>
      <c r="E155" s="34">
        <f>SUM(E156:E159)</f>
        <v>0</v>
      </c>
      <c r="F155" s="80">
        <v>0</v>
      </c>
      <c r="G155" s="80">
        <v>0</v>
      </c>
      <c r="H155" s="80">
        <v>0</v>
      </c>
      <c r="I155" s="34" t="e">
        <f t="shared" si="1"/>
        <v>#DIV/0!</v>
      </c>
      <c r="J155" s="34" t="e">
        <f t="shared" si="1"/>
        <v>#DIV/0!</v>
      </c>
    </row>
    <row r="156" spans="1:10">
      <c r="A156" s="35"/>
      <c r="B156" s="36"/>
      <c r="C156" s="81">
        <v>4221</v>
      </c>
      <c r="D156" s="47" t="s">
        <v>127</v>
      </c>
      <c r="E156" s="42">
        <v>0</v>
      </c>
      <c r="F156" s="67"/>
      <c r="G156" s="67"/>
      <c r="H156" s="67">
        <v>0</v>
      </c>
      <c r="I156" s="42" t="e">
        <f>H156/E156*100</f>
        <v>#DIV/0!</v>
      </c>
      <c r="J156" s="42"/>
    </row>
    <row r="157" spans="1:10">
      <c r="A157" s="35"/>
      <c r="B157" s="36"/>
      <c r="C157" s="81">
        <v>4223</v>
      </c>
      <c r="D157" s="47" t="s">
        <v>129</v>
      </c>
      <c r="E157" s="42">
        <v>0</v>
      </c>
      <c r="F157" s="42"/>
      <c r="G157" s="42"/>
      <c r="H157" s="42">
        <v>0</v>
      </c>
      <c r="I157" s="42">
        <v>0</v>
      </c>
      <c r="J157" s="85"/>
    </row>
    <row r="158" spans="1:10">
      <c r="A158" s="35"/>
      <c r="B158" s="36"/>
      <c r="C158" s="81">
        <v>4224</v>
      </c>
      <c r="D158" s="47" t="s">
        <v>130</v>
      </c>
      <c r="E158" s="42">
        <v>0</v>
      </c>
      <c r="F158" s="42"/>
      <c r="G158" s="42"/>
      <c r="H158" s="42">
        <v>0</v>
      </c>
      <c r="I158" s="42" t="e">
        <f t="shared" si="1"/>
        <v>#DIV/0!</v>
      </c>
      <c r="J158" s="85"/>
    </row>
    <row r="159" spans="1:10">
      <c r="A159" s="35"/>
      <c r="B159" s="36"/>
      <c r="C159" s="81">
        <v>4227</v>
      </c>
      <c r="D159" s="47" t="s">
        <v>133</v>
      </c>
      <c r="E159" s="42">
        <v>0</v>
      </c>
      <c r="F159" s="67"/>
      <c r="G159" s="67"/>
      <c r="H159" s="67">
        <v>0</v>
      </c>
      <c r="I159" s="42" t="e">
        <f t="shared" si="1"/>
        <v>#DIV/0!</v>
      </c>
      <c r="J159" s="42"/>
    </row>
    <row r="160" ht="18" customHeight="1" spans="1:10">
      <c r="A160" s="35"/>
      <c r="B160" s="36"/>
      <c r="C160" s="81">
        <v>4231</v>
      </c>
      <c r="D160" s="47" t="s">
        <v>135</v>
      </c>
      <c r="E160" s="42">
        <v>0</v>
      </c>
      <c r="F160" s="67"/>
      <c r="G160" s="67"/>
      <c r="H160" s="67">
        <v>0</v>
      </c>
      <c r="I160" s="42" t="e">
        <f t="shared" si="1"/>
        <v>#DIV/0!</v>
      </c>
      <c r="J160" s="42"/>
    </row>
    <row r="161" spans="1:10">
      <c r="A161" s="35"/>
      <c r="B161" s="36"/>
      <c r="C161" s="81">
        <v>4262</v>
      </c>
      <c r="D161" s="47" t="s">
        <v>137</v>
      </c>
      <c r="E161" s="42">
        <v>0</v>
      </c>
      <c r="F161" s="67"/>
      <c r="G161" s="67"/>
      <c r="H161" s="67">
        <v>0</v>
      </c>
      <c r="I161" s="42" t="e">
        <f t="shared" si="1"/>
        <v>#DIV/0!</v>
      </c>
      <c r="J161" s="42"/>
    </row>
    <row r="162" customHeight="1" spans="1:10">
      <c r="A162" s="59">
        <v>45</v>
      </c>
      <c r="B162" s="40"/>
      <c r="C162" s="41"/>
      <c r="D162" s="33" t="s">
        <v>138</v>
      </c>
      <c r="E162" s="34">
        <f>E163</f>
        <v>0</v>
      </c>
      <c r="F162" s="34">
        <f t="shared" ref="F162:H162" si="38">F163</f>
        <v>0</v>
      </c>
      <c r="G162" s="34">
        <f t="shared" si="38"/>
        <v>0</v>
      </c>
      <c r="H162" s="34">
        <f t="shared" si="38"/>
        <v>0</v>
      </c>
      <c r="I162" s="34" t="e">
        <f t="shared" si="1"/>
        <v>#DIV/0!</v>
      </c>
      <c r="J162" s="34" t="e">
        <f t="shared" si="1"/>
        <v>#DIV/0!</v>
      </c>
    </row>
    <row r="163" s="2" customFormat="1" ht="16.5" customHeight="1" spans="1:10">
      <c r="A163" s="35"/>
      <c r="B163" s="36"/>
      <c r="C163" s="53">
        <v>4511</v>
      </c>
      <c r="D163" s="47" t="s">
        <v>139</v>
      </c>
      <c r="E163" s="42">
        <v>0</v>
      </c>
      <c r="F163" s="67"/>
      <c r="G163" s="67"/>
      <c r="H163" s="67"/>
      <c r="I163" s="42" t="e">
        <f t="shared" si="1"/>
        <v>#DIV/0!</v>
      </c>
      <c r="J163" s="42"/>
    </row>
    <row r="164" s="2" customFormat="1" ht="16.5" customHeight="1" spans="1:10">
      <c r="A164" s="26" t="s">
        <v>241</v>
      </c>
      <c r="B164" s="27"/>
      <c r="C164" s="28"/>
      <c r="D164" s="28" t="s">
        <v>242</v>
      </c>
      <c r="E164" s="29">
        <f>+E165</f>
        <v>0</v>
      </c>
      <c r="F164" s="29">
        <f t="shared" ref="F164" si="39">+F165</f>
        <v>0</v>
      </c>
      <c r="G164" s="29">
        <f t="shared" ref="G164" si="40">+G165</f>
        <v>0</v>
      </c>
      <c r="H164" s="29">
        <f t="shared" ref="H164" si="41">+H165</f>
        <v>0</v>
      </c>
      <c r="I164" s="86" t="e">
        <f t="shared" si="1"/>
        <v>#DIV/0!</v>
      </c>
      <c r="J164" s="86" t="e">
        <f t="shared" si="1"/>
        <v>#DIV/0!</v>
      </c>
    </row>
    <row r="165" spans="1:10">
      <c r="A165" s="59">
        <v>42</v>
      </c>
      <c r="B165" s="40"/>
      <c r="C165" s="41"/>
      <c r="D165" s="33" t="s">
        <v>237</v>
      </c>
      <c r="E165" s="34">
        <f>SUM(E166:E173)</f>
        <v>0</v>
      </c>
      <c r="F165" s="34">
        <f>SUM(F166:F171)</f>
        <v>0</v>
      </c>
      <c r="G165" s="80">
        <v>0</v>
      </c>
      <c r="H165" s="80">
        <v>0</v>
      </c>
      <c r="I165" s="87" t="e">
        <f t="shared" si="1"/>
        <v>#DIV/0!</v>
      </c>
      <c r="J165" s="87" t="e">
        <f t="shared" si="1"/>
        <v>#DIV/0!</v>
      </c>
    </row>
    <row r="166" s="2" customFormat="1" spans="1:10">
      <c r="A166" s="68"/>
      <c r="B166" s="36"/>
      <c r="C166" s="81">
        <v>4221</v>
      </c>
      <c r="D166" s="47" t="s">
        <v>127</v>
      </c>
      <c r="E166" s="42">
        <v>0</v>
      </c>
      <c r="F166" s="67"/>
      <c r="G166" s="67"/>
      <c r="H166" s="67">
        <v>0</v>
      </c>
      <c r="I166" s="42" t="e">
        <f>H166/E166*100</f>
        <v>#DIV/0!</v>
      </c>
      <c r="J166" s="42"/>
    </row>
    <row r="167" s="2" customFormat="1" spans="1:10">
      <c r="A167" s="35"/>
      <c r="B167" s="36"/>
      <c r="C167" s="81">
        <v>4222</v>
      </c>
      <c r="D167" s="47" t="s">
        <v>128</v>
      </c>
      <c r="E167" s="42">
        <v>0</v>
      </c>
      <c r="F167" s="67"/>
      <c r="G167" s="67"/>
      <c r="H167" s="67">
        <v>0</v>
      </c>
      <c r="I167" s="42" t="e">
        <f t="shared" ref="I167:I173" si="42">H167/E167*100</f>
        <v>#DIV/0!</v>
      </c>
      <c r="J167" s="42"/>
    </row>
    <row r="168" spans="1:10">
      <c r="A168" s="35"/>
      <c r="B168" s="36"/>
      <c r="C168" s="81">
        <v>4223</v>
      </c>
      <c r="D168" s="47" t="s">
        <v>129</v>
      </c>
      <c r="E168" s="42">
        <v>0</v>
      </c>
      <c r="F168" s="42"/>
      <c r="G168" s="42"/>
      <c r="H168" s="42">
        <v>0</v>
      </c>
      <c r="I168" s="42" t="e">
        <f t="shared" si="42"/>
        <v>#DIV/0!</v>
      </c>
      <c r="J168" s="85"/>
    </row>
    <row r="169" spans="1:10">
      <c r="A169" s="35"/>
      <c r="B169" s="36"/>
      <c r="C169" s="81">
        <v>4224</v>
      </c>
      <c r="D169" s="47" t="s">
        <v>130</v>
      </c>
      <c r="E169" s="42">
        <v>0</v>
      </c>
      <c r="F169" s="42"/>
      <c r="G169" s="42"/>
      <c r="H169" s="42">
        <v>0</v>
      </c>
      <c r="I169" s="42" t="e">
        <f t="shared" si="42"/>
        <v>#DIV/0!</v>
      </c>
      <c r="J169" s="85"/>
    </row>
    <row r="170" spans="1:10">
      <c r="A170" s="35"/>
      <c r="B170" s="36"/>
      <c r="C170" s="81">
        <v>4225</v>
      </c>
      <c r="D170" s="47" t="s">
        <v>131</v>
      </c>
      <c r="E170" s="42">
        <v>0</v>
      </c>
      <c r="F170" s="42"/>
      <c r="G170" s="42"/>
      <c r="H170" s="42">
        <v>0</v>
      </c>
      <c r="I170" s="42" t="e">
        <f t="shared" si="42"/>
        <v>#DIV/0!</v>
      </c>
      <c r="J170" s="85"/>
    </row>
    <row r="171" spans="1:10">
      <c r="A171" s="35"/>
      <c r="B171" s="36"/>
      <c r="C171" s="81">
        <v>4227</v>
      </c>
      <c r="D171" s="47" t="s">
        <v>133</v>
      </c>
      <c r="E171" s="42">
        <v>0</v>
      </c>
      <c r="F171" s="67"/>
      <c r="G171" s="67"/>
      <c r="H171" s="67">
        <v>0</v>
      </c>
      <c r="I171" s="42" t="e">
        <f t="shared" si="42"/>
        <v>#DIV/0!</v>
      </c>
      <c r="J171" s="42"/>
    </row>
    <row r="172" customHeight="1" spans="1:10">
      <c r="A172" s="35"/>
      <c r="B172" s="36"/>
      <c r="C172" s="81">
        <v>4231</v>
      </c>
      <c r="D172" s="47" t="s">
        <v>135</v>
      </c>
      <c r="E172" s="42">
        <v>0</v>
      </c>
      <c r="F172" s="67"/>
      <c r="G172" s="67"/>
      <c r="H172" s="67">
        <v>0</v>
      </c>
      <c r="I172" s="42" t="e">
        <f t="shared" si="42"/>
        <v>#DIV/0!</v>
      </c>
      <c r="J172" s="42"/>
    </row>
    <row r="173" s="2" customFormat="1" ht="16.5" customHeight="1" spans="1:10">
      <c r="A173" s="35"/>
      <c r="B173" s="36"/>
      <c r="C173" s="81">
        <v>4262</v>
      </c>
      <c r="D173" s="47" t="s">
        <v>137</v>
      </c>
      <c r="E173" s="42">
        <v>0</v>
      </c>
      <c r="F173" s="67"/>
      <c r="G173" s="67"/>
      <c r="H173" s="67">
        <v>0</v>
      </c>
      <c r="I173" s="42" t="e">
        <f t="shared" si="42"/>
        <v>#DIV/0!</v>
      </c>
      <c r="J173" s="42"/>
    </row>
    <row r="174" customHeight="1" spans="1:10">
      <c r="A174" s="26" t="s">
        <v>220</v>
      </c>
      <c r="B174" s="27"/>
      <c r="C174" s="28"/>
      <c r="D174" s="28" t="s">
        <v>150</v>
      </c>
      <c r="E174" s="29">
        <f>+E175</f>
        <v>11945</v>
      </c>
      <c r="F174" s="29">
        <f t="shared" ref="F174" si="43">+F175</f>
        <v>11945</v>
      </c>
      <c r="G174" s="29">
        <f t="shared" ref="G174" si="44">+G175</f>
        <v>11945</v>
      </c>
      <c r="H174" s="29">
        <f t="shared" ref="H174" si="45">+H175</f>
        <v>0</v>
      </c>
      <c r="I174" s="29">
        <f t="shared" ref="I174" si="46">+I175</f>
        <v>0</v>
      </c>
      <c r="J174" s="29">
        <f t="shared" ref="J174" si="47">+J175</f>
        <v>0</v>
      </c>
    </row>
    <row r="175" s="2" customFormat="1" spans="1:10">
      <c r="A175" s="59">
        <v>45</v>
      </c>
      <c r="B175" s="40"/>
      <c r="C175" s="41"/>
      <c r="D175" s="33" t="s">
        <v>237</v>
      </c>
      <c r="E175" s="34">
        <f>SUM(E176:E180)</f>
        <v>11945</v>
      </c>
      <c r="F175" s="80">
        <v>11945</v>
      </c>
      <c r="G175" s="80">
        <v>11945</v>
      </c>
      <c r="H175" s="80">
        <f>SUM(H176:H180)</f>
        <v>0</v>
      </c>
      <c r="I175" s="34">
        <f t="shared" ref="I175:I176" si="48">H175/E175*100</f>
        <v>0</v>
      </c>
      <c r="J175" s="34">
        <v>0</v>
      </c>
    </row>
    <row r="176" s="2" customFormat="1" spans="1:10">
      <c r="A176" s="35"/>
      <c r="B176" s="36"/>
      <c r="C176" s="81">
        <v>4511</v>
      </c>
      <c r="D176" s="47" t="s">
        <v>128</v>
      </c>
      <c r="E176" s="42">
        <v>11945</v>
      </c>
      <c r="F176" s="67"/>
      <c r="G176" s="67"/>
      <c r="H176" s="67">
        <v>0</v>
      </c>
      <c r="I176" s="42">
        <f t="shared" si="48"/>
        <v>0</v>
      </c>
      <c r="J176" s="42"/>
    </row>
    <row r="177" spans="1:10">
      <c r="A177" s="35"/>
      <c r="B177" s="36"/>
      <c r="C177" s="81">
        <v>4223</v>
      </c>
      <c r="D177" s="47" t="s">
        <v>129</v>
      </c>
      <c r="E177" s="42">
        <v>0</v>
      </c>
      <c r="F177" s="42"/>
      <c r="G177" s="42"/>
      <c r="H177" s="42">
        <v>0</v>
      </c>
      <c r="I177" s="42" t="e">
        <f t="shared" ref="I177:I180" si="49">H177/E177*100</f>
        <v>#DIV/0!</v>
      </c>
      <c r="J177" s="85"/>
    </row>
    <row r="178" spans="1:10">
      <c r="A178" s="35"/>
      <c r="B178" s="36"/>
      <c r="C178" s="81">
        <v>4224</v>
      </c>
      <c r="D178" s="47" t="s">
        <v>130</v>
      </c>
      <c r="E178" s="42">
        <v>0</v>
      </c>
      <c r="F178" s="42"/>
      <c r="G178" s="42"/>
      <c r="H178" s="42">
        <v>0</v>
      </c>
      <c r="I178" s="42" t="e">
        <f t="shared" si="49"/>
        <v>#DIV/0!</v>
      </c>
      <c r="J178" s="85"/>
    </row>
    <row r="179" customHeight="1" spans="1:10">
      <c r="A179" s="35"/>
      <c r="B179" s="36"/>
      <c r="C179" s="81">
        <v>4225</v>
      </c>
      <c r="D179" s="47" t="s">
        <v>131</v>
      </c>
      <c r="E179" s="42">
        <v>0</v>
      </c>
      <c r="F179" s="42"/>
      <c r="G179" s="42"/>
      <c r="H179" s="42">
        <v>0</v>
      </c>
      <c r="I179" s="42" t="e">
        <f t="shared" si="49"/>
        <v>#DIV/0!</v>
      </c>
      <c r="J179" s="85"/>
    </row>
    <row r="180" s="2" customFormat="1" ht="16.5" customHeight="1" spans="1:10">
      <c r="A180" s="35"/>
      <c r="B180" s="36"/>
      <c r="C180" s="81">
        <v>4227</v>
      </c>
      <c r="D180" s="47" t="s">
        <v>133</v>
      </c>
      <c r="E180" s="42">
        <v>0</v>
      </c>
      <c r="F180" s="67"/>
      <c r="G180" s="67"/>
      <c r="H180" s="67">
        <v>0</v>
      </c>
      <c r="I180" s="42" t="e">
        <f t="shared" si="49"/>
        <v>#DIV/0!</v>
      </c>
      <c r="J180" s="42"/>
    </row>
    <row r="181" customHeight="1" spans="1:10">
      <c r="A181" s="82" t="s">
        <v>229</v>
      </c>
      <c r="B181" s="83"/>
      <c r="C181" s="84"/>
      <c r="D181" s="28" t="s">
        <v>243</v>
      </c>
      <c r="E181" s="29">
        <f>+E182</f>
        <v>0</v>
      </c>
      <c r="F181" s="29">
        <f t="shared" ref="F181" si="50">+F182</f>
        <v>0</v>
      </c>
      <c r="G181" s="29">
        <f t="shared" ref="G181" si="51">+G182</f>
        <v>0</v>
      </c>
      <c r="H181" s="29">
        <f t="shared" ref="H181" si="52">+H182</f>
        <v>0</v>
      </c>
      <c r="I181" s="29" t="e">
        <f t="shared" ref="I181" si="53">+I182</f>
        <v>#DIV/0!</v>
      </c>
      <c r="J181" s="29">
        <f t="shared" ref="J181" si="54">+J182</f>
        <v>0</v>
      </c>
    </row>
    <row r="182" s="2" customFormat="1" spans="1:10">
      <c r="A182" s="59">
        <v>42</v>
      </c>
      <c r="B182" s="40"/>
      <c r="C182" s="41"/>
      <c r="D182" s="33" t="s">
        <v>237</v>
      </c>
      <c r="E182" s="34">
        <f>SUM(E183:E186)</f>
        <v>0</v>
      </c>
      <c r="F182" s="80">
        <v>0</v>
      </c>
      <c r="G182" s="80">
        <v>0</v>
      </c>
      <c r="H182" s="80">
        <v>0</v>
      </c>
      <c r="I182" s="34" t="e">
        <f t="shared" ref="I182:I183" si="55">H182/E182*100</f>
        <v>#DIV/0!</v>
      </c>
      <c r="J182" s="34">
        <v>0</v>
      </c>
    </row>
    <row r="183" spans="1:10">
      <c r="A183" s="35"/>
      <c r="B183" s="36"/>
      <c r="C183" s="81">
        <v>4222</v>
      </c>
      <c r="D183" s="47" t="s">
        <v>128</v>
      </c>
      <c r="E183" s="42">
        <v>0</v>
      </c>
      <c r="F183" s="67"/>
      <c r="G183" s="67"/>
      <c r="H183" s="67">
        <v>0</v>
      </c>
      <c r="I183" s="42" t="e">
        <f t="shared" si="55"/>
        <v>#DIV/0!</v>
      </c>
      <c r="J183" s="42"/>
    </row>
    <row r="184" spans="1:10">
      <c r="A184" s="35"/>
      <c r="B184" s="36"/>
      <c r="C184" s="81">
        <v>4223</v>
      </c>
      <c r="D184" s="47" t="s">
        <v>129</v>
      </c>
      <c r="E184" s="42">
        <v>0</v>
      </c>
      <c r="F184" s="42"/>
      <c r="G184" s="42"/>
      <c r="H184" s="42">
        <v>0</v>
      </c>
      <c r="I184" s="42">
        <v>0</v>
      </c>
      <c r="J184" s="85"/>
    </row>
    <row r="185" customHeight="1" spans="1:10">
      <c r="A185" s="35"/>
      <c r="B185" s="36"/>
      <c r="C185" s="81">
        <v>4225</v>
      </c>
      <c r="D185" s="47" t="s">
        <v>131</v>
      </c>
      <c r="E185" s="42">
        <v>0</v>
      </c>
      <c r="F185" s="42"/>
      <c r="G185" s="42"/>
      <c r="H185" s="42">
        <v>0</v>
      </c>
      <c r="I185" s="42" t="e">
        <f t="shared" ref="I185:I186" si="56">H185/E185*100</f>
        <v>#DIV/0!</v>
      </c>
      <c r="J185" s="85"/>
    </row>
    <row r="186" spans="1:10">
      <c r="A186" s="35"/>
      <c r="B186" s="36"/>
      <c r="C186" s="81">
        <v>4227</v>
      </c>
      <c r="D186" s="47" t="s">
        <v>133</v>
      </c>
      <c r="E186" s="42">
        <v>0</v>
      </c>
      <c r="F186" s="67"/>
      <c r="G186" s="67"/>
      <c r="H186" s="67">
        <v>0</v>
      </c>
      <c r="I186" s="42" t="e">
        <f t="shared" si="56"/>
        <v>#DIV/0!</v>
      </c>
      <c r="J186" s="42"/>
    </row>
    <row r="187" customHeight="1" spans="1:10">
      <c r="A187" s="26" t="s">
        <v>244</v>
      </c>
      <c r="B187" s="27"/>
      <c r="C187" s="28"/>
      <c r="D187" s="28" t="s">
        <v>245</v>
      </c>
      <c r="E187" s="29">
        <f>+E188</f>
        <v>0</v>
      </c>
      <c r="F187" s="29">
        <f t="shared" ref="F187:H187" si="57">+F188</f>
        <v>0</v>
      </c>
      <c r="G187" s="29">
        <f t="shared" si="57"/>
        <v>0</v>
      </c>
      <c r="H187" s="29">
        <f t="shared" si="57"/>
        <v>0</v>
      </c>
      <c r="I187" s="29" t="e">
        <f t="shared" ref="I187" si="58">H187/E187*100</f>
        <v>#DIV/0!</v>
      </c>
      <c r="J187" s="29">
        <v>0</v>
      </c>
    </row>
    <row r="188" s="2" customFormat="1" customHeight="1" spans="1:10">
      <c r="A188" s="59">
        <v>42</v>
      </c>
      <c r="B188" s="40"/>
      <c r="C188" s="41"/>
      <c r="D188" s="33" t="s">
        <v>237</v>
      </c>
      <c r="E188" s="34">
        <f>+E189</f>
        <v>0</v>
      </c>
      <c r="F188" s="34">
        <f t="shared" ref="F188" si="59">+F189</f>
        <v>0</v>
      </c>
      <c r="G188" s="34">
        <v>0</v>
      </c>
      <c r="H188" s="34">
        <f>+H189</f>
        <v>0</v>
      </c>
      <c r="I188" s="34" t="e">
        <f t="shared" ref="I188" si="60">H188/E188*100</f>
        <v>#DIV/0!</v>
      </c>
      <c r="J188" s="34">
        <v>0</v>
      </c>
    </row>
    <row r="189" customHeight="1" spans="1:10">
      <c r="A189" s="35"/>
      <c r="B189" s="36"/>
      <c r="C189" s="81">
        <v>4222</v>
      </c>
      <c r="D189" s="47" t="s">
        <v>128</v>
      </c>
      <c r="E189" s="42">
        <v>0</v>
      </c>
      <c r="F189" s="67"/>
      <c r="G189" s="67"/>
      <c r="H189" s="67"/>
      <c r="I189" s="42"/>
      <c r="J189" s="42"/>
    </row>
    <row r="190" s="2" customFormat="1" customHeight="1" spans="1:10">
      <c r="A190" s="22" t="s">
        <v>246</v>
      </c>
      <c r="B190" s="23"/>
      <c r="C190" s="24"/>
      <c r="D190" s="24" t="s">
        <v>247</v>
      </c>
      <c r="E190" s="25">
        <f>E191+E201</f>
        <v>19902.72</v>
      </c>
      <c r="F190" s="25">
        <f>F191+F201</f>
        <v>19908</v>
      </c>
      <c r="G190" s="25">
        <f>G191+G201</f>
        <v>19908</v>
      </c>
      <c r="H190" s="25">
        <f>H191+H201</f>
        <v>10445.65</v>
      </c>
      <c r="I190" s="25">
        <f t="shared" si="1"/>
        <v>52.483529889382</v>
      </c>
      <c r="J190" s="25">
        <f t="shared" si="12"/>
        <v>52.469610206952</v>
      </c>
    </row>
    <row r="191" customHeight="1" spans="1:10">
      <c r="A191" s="26" t="s">
        <v>220</v>
      </c>
      <c r="B191" s="27"/>
      <c r="C191" s="28"/>
      <c r="D191" s="28" t="s">
        <v>150</v>
      </c>
      <c r="E191" s="29">
        <f>+E192</f>
        <v>6635.43</v>
      </c>
      <c r="F191" s="29">
        <f t="shared" ref="F191:H191" si="61">+F192</f>
        <v>6636</v>
      </c>
      <c r="G191" s="29">
        <f t="shared" si="61"/>
        <v>6636</v>
      </c>
      <c r="H191" s="29">
        <f t="shared" si="61"/>
        <v>0</v>
      </c>
      <c r="I191" s="29">
        <f t="shared" si="1"/>
        <v>0</v>
      </c>
      <c r="J191" s="29">
        <f t="shared" si="12"/>
        <v>0</v>
      </c>
    </row>
    <row r="192" s="2" customFormat="1" spans="1:10">
      <c r="A192" s="59">
        <v>42</v>
      </c>
      <c r="B192" s="40"/>
      <c r="C192" s="41"/>
      <c r="D192" s="33" t="s">
        <v>237</v>
      </c>
      <c r="E192" s="34">
        <f>SUM(E193:E200)</f>
        <v>6635.43</v>
      </c>
      <c r="F192" s="34">
        <v>6636</v>
      </c>
      <c r="G192" s="34">
        <v>6636</v>
      </c>
      <c r="H192" s="34">
        <f t="shared" ref="H192" si="62">SUM(H193:H200)</f>
        <v>0</v>
      </c>
      <c r="I192" s="34">
        <f t="shared" si="1"/>
        <v>0</v>
      </c>
      <c r="J192" s="34">
        <f t="shared" si="12"/>
        <v>0</v>
      </c>
    </row>
    <row r="193" spans="1:10">
      <c r="A193" s="35"/>
      <c r="B193" s="36"/>
      <c r="C193" s="81">
        <v>4221</v>
      </c>
      <c r="D193" s="47" t="s">
        <v>127</v>
      </c>
      <c r="E193" s="42">
        <v>5242.43</v>
      </c>
      <c r="F193" s="42"/>
      <c r="G193" s="42"/>
      <c r="H193" s="42"/>
      <c r="I193" s="42">
        <f t="shared" si="1"/>
        <v>0</v>
      </c>
      <c r="J193" s="42"/>
    </row>
    <row r="194" spans="1:10">
      <c r="A194" s="35"/>
      <c r="B194" s="36"/>
      <c r="C194" s="81">
        <v>4222</v>
      </c>
      <c r="D194" s="47" t="s">
        <v>128</v>
      </c>
      <c r="E194" s="42">
        <v>0</v>
      </c>
      <c r="F194" s="42"/>
      <c r="G194" s="42"/>
      <c r="H194" s="42"/>
      <c r="I194" s="42">
        <v>0</v>
      </c>
      <c r="J194" s="42"/>
    </row>
    <row r="195" spans="1:10">
      <c r="A195" s="35"/>
      <c r="B195" s="36"/>
      <c r="C195" s="81">
        <v>4223</v>
      </c>
      <c r="D195" s="47" t="s">
        <v>129</v>
      </c>
      <c r="E195" s="42">
        <v>1393</v>
      </c>
      <c r="F195" s="42"/>
      <c r="G195" s="42"/>
      <c r="H195" s="42"/>
      <c r="I195" s="42">
        <v>0</v>
      </c>
      <c r="J195" s="42"/>
    </row>
    <row r="196" spans="1:10">
      <c r="A196" s="35"/>
      <c r="B196" s="36"/>
      <c r="C196" s="81">
        <v>4224</v>
      </c>
      <c r="D196" s="47" t="s">
        <v>130</v>
      </c>
      <c r="E196" s="42">
        <v>0</v>
      </c>
      <c r="F196" s="42"/>
      <c r="G196" s="42"/>
      <c r="H196" s="42"/>
      <c r="I196" s="42">
        <v>0</v>
      </c>
      <c r="J196" s="42"/>
    </row>
    <row r="197" spans="1:10">
      <c r="A197" s="35"/>
      <c r="B197" s="36"/>
      <c r="C197" s="81">
        <v>4225</v>
      </c>
      <c r="D197" s="47" t="s">
        <v>131</v>
      </c>
      <c r="E197" s="42">
        <v>0</v>
      </c>
      <c r="F197" s="42"/>
      <c r="G197" s="42"/>
      <c r="H197" s="42"/>
      <c r="I197" s="42" t="e">
        <f t="shared" si="1"/>
        <v>#DIV/0!</v>
      </c>
      <c r="J197" s="42"/>
    </row>
    <row r="198" spans="1:10">
      <c r="A198" s="35"/>
      <c r="B198" s="36"/>
      <c r="C198" s="81">
        <v>4226</v>
      </c>
      <c r="D198" s="47" t="s">
        <v>132</v>
      </c>
      <c r="E198" s="42">
        <v>0</v>
      </c>
      <c r="F198" s="42"/>
      <c r="G198" s="42"/>
      <c r="H198" s="42"/>
      <c r="I198" s="42">
        <v>0</v>
      </c>
      <c r="J198" s="42"/>
    </row>
    <row r="199" spans="1:10">
      <c r="A199" s="35"/>
      <c r="B199" s="36"/>
      <c r="C199" s="81">
        <v>4227</v>
      </c>
      <c r="D199" s="47" t="s">
        <v>133</v>
      </c>
      <c r="E199" s="42">
        <v>0</v>
      </c>
      <c r="F199" s="42"/>
      <c r="G199" s="42"/>
      <c r="H199" s="42"/>
      <c r="I199" s="42" t="e">
        <f t="shared" ref="I199" si="63">H199/E199*100</f>
        <v>#DIV/0!</v>
      </c>
      <c r="J199" s="42"/>
    </row>
    <row r="200" spans="1:10">
      <c r="A200" s="35"/>
      <c r="B200" s="36"/>
      <c r="C200" s="81">
        <v>4262</v>
      </c>
      <c r="D200" s="47" t="s">
        <v>137</v>
      </c>
      <c r="E200" s="42">
        <v>0</v>
      </c>
      <c r="F200" s="42"/>
      <c r="G200" s="42"/>
      <c r="H200" s="42"/>
      <c r="I200" s="42" t="e">
        <f t="shared" si="1"/>
        <v>#DIV/0!</v>
      </c>
      <c r="J200" s="42"/>
    </row>
    <row r="201" customHeight="1" spans="1:10">
      <c r="A201" s="59">
        <v>45</v>
      </c>
      <c r="B201" s="40"/>
      <c r="C201" s="41"/>
      <c r="D201" s="33" t="s">
        <v>237</v>
      </c>
      <c r="E201" s="34">
        <f>SUM(E202:E206)</f>
        <v>13267.29</v>
      </c>
      <c r="F201" s="80">
        <v>13272</v>
      </c>
      <c r="G201" s="80">
        <v>13272</v>
      </c>
      <c r="H201" s="80">
        <f>SUM(H202:H206)</f>
        <v>10445.65</v>
      </c>
      <c r="I201" s="34">
        <f t="shared" si="1"/>
        <v>78.7323560425679</v>
      </c>
      <c r="J201" s="34">
        <v>0</v>
      </c>
    </row>
    <row r="202" customHeight="1" spans="1:10">
      <c r="A202" s="35"/>
      <c r="B202" s="36"/>
      <c r="C202" s="81">
        <v>4511</v>
      </c>
      <c r="D202" s="47" t="s">
        <v>139</v>
      </c>
      <c r="E202" s="42">
        <v>7963.11</v>
      </c>
      <c r="F202" s="67"/>
      <c r="G202" s="67"/>
      <c r="H202" s="67">
        <v>8006.25</v>
      </c>
      <c r="I202" s="42">
        <f>H202/E202*100</f>
        <v>100.541748136093</v>
      </c>
      <c r="J202" s="42"/>
    </row>
    <row r="203" s="2" customFormat="1" ht="27" customHeight="1" spans="1:10">
      <c r="A203" s="35"/>
      <c r="B203" s="36"/>
      <c r="C203" s="81">
        <v>4521</v>
      </c>
      <c r="D203" s="47" t="s">
        <v>248</v>
      </c>
      <c r="E203" s="42">
        <v>2856.33</v>
      </c>
      <c r="F203" s="42"/>
      <c r="G203" s="42"/>
      <c r="H203" s="42">
        <v>2439.4</v>
      </c>
      <c r="I203" s="42">
        <f t="shared" ref="I203:I210" si="64">H203/E203*100</f>
        <v>85.4032972380642</v>
      </c>
      <c r="J203" s="85"/>
    </row>
    <row r="204" ht="13.5" customHeight="1" spans="1:10">
      <c r="A204" s="35"/>
      <c r="B204" s="36"/>
      <c r="C204" s="81">
        <v>4541</v>
      </c>
      <c r="D204" s="47" t="s">
        <v>249</v>
      </c>
      <c r="E204" s="42">
        <v>2447.85</v>
      </c>
      <c r="F204" s="42"/>
      <c r="G204" s="42"/>
      <c r="H204" s="42">
        <v>0</v>
      </c>
      <c r="I204" s="42">
        <f t="shared" si="64"/>
        <v>0</v>
      </c>
      <c r="J204" s="85"/>
    </row>
    <row r="205" ht="19.5" customHeight="1" spans="1:10">
      <c r="A205" s="35"/>
      <c r="B205" s="36"/>
      <c r="C205" s="81">
        <v>4225</v>
      </c>
      <c r="D205" s="47" t="s">
        <v>131</v>
      </c>
      <c r="E205" s="42">
        <v>0</v>
      </c>
      <c r="F205" s="42"/>
      <c r="G205" s="42"/>
      <c r="H205" s="42">
        <v>0</v>
      </c>
      <c r="I205" s="42" t="e">
        <f t="shared" si="64"/>
        <v>#DIV/0!</v>
      </c>
      <c r="J205" s="85"/>
    </row>
    <row r="206" customHeight="1" spans="1:10">
      <c r="A206" s="35"/>
      <c r="B206" s="36"/>
      <c r="C206" s="81">
        <v>4227</v>
      </c>
      <c r="D206" s="47" t="s">
        <v>133</v>
      </c>
      <c r="E206" s="42">
        <v>0</v>
      </c>
      <c r="F206" s="67"/>
      <c r="G206" s="67"/>
      <c r="H206" s="67">
        <v>0</v>
      </c>
      <c r="I206" s="42" t="e">
        <f t="shared" si="64"/>
        <v>#DIV/0!</v>
      </c>
      <c r="J206" s="42"/>
    </row>
    <row r="207" spans="1:10">
      <c r="A207" s="22" t="s">
        <v>250</v>
      </c>
      <c r="B207" s="23"/>
      <c r="C207" s="24"/>
      <c r="D207" s="24" t="s">
        <v>228</v>
      </c>
      <c r="E207" s="25">
        <f>+E208</f>
        <v>6182.28</v>
      </c>
      <c r="F207" s="25">
        <f>F208+F218</f>
        <v>7432.48</v>
      </c>
      <c r="G207" s="25">
        <f>G208+G218</f>
        <v>6772.48</v>
      </c>
      <c r="H207" s="25">
        <f>H208+H218</f>
        <v>3091.14</v>
      </c>
      <c r="I207" s="25">
        <f t="shared" si="64"/>
        <v>50</v>
      </c>
      <c r="J207" s="25">
        <f t="shared" ref="J207:J209" si="65">H207/G207*100</f>
        <v>45.6426597051597</v>
      </c>
    </row>
    <row r="208" spans="1:10">
      <c r="A208" s="26" t="s">
        <v>218</v>
      </c>
      <c r="B208" s="27"/>
      <c r="C208" s="28"/>
      <c r="D208" s="28" t="s">
        <v>152</v>
      </c>
      <c r="E208" s="29">
        <f>+E209</f>
        <v>6182.28</v>
      </c>
      <c r="F208" s="29">
        <f t="shared" ref="F208:H208" si="66">+F209</f>
        <v>7432.48</v>
      </c>
      <c r="G208" s="29">
        <f t="shared" si="66"/>
        <v>6772.48</v>
      </c>
      <c r="H208" s="29">
        <f t="shared" si="66"/>
        <v>3091.14</v>
      </c>
      <c r="I208" s="29">
        <f t="shared" si="64"/>
        <v>50</v>
      </c>
      <c r="J208" s="29">
        <f t="shared" si="65"/>
        <v>45.6426597051597</v>
      </c>
    </row>
    <row r="209" spans="1:10">
      <c r="A209" s="59">
        <v>32</v>
      </c>
      <c r="B209" s="40"/>
      <c r="C209" s="41"/>
      <c r="D209" s="33" t="s">
        <v>75</v>
      </c>
      <c r="E209" s="34">
        <f>SUM(E210:E217)</f>
        <v>6182.28</v>
      </c>
      <c r="F209" s="34">
        <f>F210</f>
        <v>7432.48</v>
      </c>
      <c r="G209" s="34">
        <f>G210</f>
        <v>6772.48</v>
      </c>
      <c r="H209" s="34">
        <f t="shared" ref="H209" si="67">SUM(H210:H217)</f>
        <v>3091.14</v>
      </c>
      <c r="I209" s="34">
        <f t="shared" si="64"/>
        <v>50</v>
      </c>
      <c r="J209" s="34">
        <f t="shared" si="65"/>
        <v>45.6426597051597</v>
      </c>
    </row>
    <row r="210" spans="1:10">
      <c r="A210" s="35"/>
      <c r="B210" s="36"/>
      <c r="C210" s="81">
        <v>3291</v>
      </c>
      <c r="D210" s="47" t="s">
        <v>251</v>
      </c>
      <c r="E210" s="42">
        <v>6182.28</v>
      </c>
      <c r="F210" s="42">
        <v>7432.48</v>
      </c>
      <c r="G210" s="42">
        <v>6772.48</v>
      </c>
      <c r="H210" s="42">
        <v>3091.14</v>
      </c>
      <c r="I210" s="42">
        <f t="shared" si="64"/>
        <v>50</v>
      </c>
      <c r="J210" s="42"/>
    </row>
    <row r="211" spans="1:10">
      <c r="A211" s="35"/>
      <c r="B211" s="36"/>
      <c r="C211" s="81"/>
      <c r="D211" s="47"/>
      <c r="E211" s="42"/>
      <c r="F211" s="42"/>
      <c r="G211" s="42"/>
      <c r="H211" s="42"/>
      <c r="I211" s="42">
        <v>0</v>
      </c>
      <c r="J211" s="42"/>
    </row>
  </sheetData>
  <protectedRanges>
    <protectedRange algorithmName="SHA-512" hashValue="R8frfBQ/MhInQYm+jLEgMwgPwCkrGPIUaxyIFLRSCn/+fIsUU6bmJDax/r7gTh2PEAEvgODYwg0rRRjqSM/oww==" saltValue="tbZzHO5lCNHCDH5y3XGZag==" spinCount="100000" sqref="H11:H12 H46 H76" name="Range1_1_3_2"/>
  </protectedRanges>
  <mergeCells count="36">
    <mergeCell ref="A1:J1"/>
    <mergeCell ref="A2:J2"/>
    <mergeCell ref="A4:C4"/>
    <mergeCell ref="A5:D5"/>
    <mergeCell ref="A6:C6"/>
    <mergeCell ref="A7:C7"/>
    <mergeCell ref="A8:C8"/>
    <mergeCell ref="A39:C39"/>
    <mergeCell ref="A42:C42"/>
    <mergeCell ref="A72:C72"/>
    <mergeCell ref="A113:C113"/>
    <mergeCell ref="A117:C117"/>
    <mergeCell ref="A133:C133"/>
    <mergeCell ref="A134:C134"/>
    <mergeCell ref="A138:C138"/>
    <mergeCell ref="A139:C139"/>
    <mergeCell ref="A140:C140"/>
    <mergeCell ref="A149:C149"/>
    <mergeCell ref="A150:C150"/>
    <mergeCell ref="A154:C154"/>
    <mergeCell ref="A155:C155"/>
    <mergeCell ref="A164:C164"/>
    <mergeCell ref="A165:C165"/>
    <mergeCell ref="A174:C174"/>
    <mergeCell ref="A175:C175"/>
    <mergeCell ref="A181:C181"/>
    <mergeCell ref="A182:C182"/>
    <mergeCell ref="A187:C187"/>
    <mergeCell ref="A188:C188"/>
    <mergeCell ref="A190:C190"/>
    <mergeCell ref="A191:C191"/>
    <mergeCell ref="A192:C192"/>
    <mergeCell ref="A201:C201"/>
    <mergeCell ref="A207:C207"/>
    <mergeCell ref="A208:C208"/>
    <mergeCell ref="A209:C209"/>
  </mergeCells>
  <pageMargins left="0.708661417322835" right="0.708661417322835" top="0.748031496062992" bottom="0.748031496062992" header="0.31496062992126" footer="0.31496062992126"/>
  <pageSetup paperSize="9" scale="84" fitToHeight="0" orientation="landscape"/>
  <headerFooter/>
  <rowBreaks count="4" manualBreakCount="4">
    <brk id="41" max="9" man="1"/>
    <brk id="79" max="9" man="1"/>
    <brk id="112" max="9" man="1"/>
    <brk id="19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>
    <arrUserId title="Range1_1_2" rangeCreator="" othersAccessPermission="edit"/>
    <arrUserId title="Range1_1_3" rangeCreator="" othersAccessPermission="edit"/>
    <arrUserId title="Range1_1_5" rangeCreator="" othersAccessPermission="edit"/>
    <arrUserId title="Range1_1_9" rangeCreator="" othersAccessPermission="edit"/>
  </rangeList>
  <rangeList sheetStid="3" master="" otherUserPermission="visible"/>
  <rangeList sheetStid="5" master="" otherUserPermission="visible"/>
  <rangeList sheetStid="6" master="" otherUserPermission="visible"/>
  <rangeList sheetStid="7" master="" otherUserPermission="visible">
    <arrUserId title="Range1_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Tatjana</cp:lastModifiedBy>
  <dcterms:created xsi:type="dcterms:W3CDTF">2022-08-12T12:51:00Z</dcterms:created>
  <cp:lastPrinted>2025-02-25T10:06:00Z</cp:lastPrinted>
  <dcterms:modified xsi:type="dcterms:W3CDTF">2026-01-27T12:56:20Z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BA6AFC06F1604E629B970FFC010963E0_13</vt:lpwstr>
  </property>
  <property fmtid="{D5CDD505-2E9C-101B-9397-08002B2CF9AE}" pid="3" name="KSOProductBuildVer">
    <vt:lpwstr>1033-12.9.0.21549</vt:lpwstr>
  </property>
</Properties>
</file>